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3955" windowHeight="102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1" i="1"/>
  <c r="F1"/>
  <c r="O1" s="1"/>
  <c r="T1" s="1"/>
  <c r="H1"/>
  <c r="J1"/>
  <c r="L1"/>
  <c r="N1"/>
  <c r="S1" s="1"/>
  <c r="P1"/>
  <c r="U1" s="1"/>
  <c r="R1"/>
  <c r="W1" s="1"/>
  <c r="AB1"/>
  <c r="AC1" s="1"/>
  <c r="AD1"/>
  <c r="AE1" s="1"/>
  <c r="AF1"/>
  <c r="AH1"/>
  <c r="AC2"/>
  <c r="AE2"/>
  <c r="AF2"/>
  <c r="AG2"/>
  <c r="AH2"/>
  <c r="D4"/>
  <c r="E4" s="1"/>
  <c r="F4"/>
  <c r="H4"/>
  <c r="I4" s="1"/>
  <c r="J4"/>
  <c r="L4"/>
  <c r="M4" s="1"/>
  <c r="P4"/>
  <c r="D5"/>
  <c r="E5" s="1"/>
  <c r="F5"/>
  <c r="H5"/>
  <c r="I5" s="1"/>
  <c r="J5"/>
  <c r="L5"/>
  <c r="M5" s="1"/>
  <c r="N5"/>
  <c r="P5"/>
  <c r="R5"/>
  <c r="W5" s="1"/>
  <c r="D6"/>
  <c r="E6" s="1"/>
  <c r="F6"/>
  <c r="H6"/>
  <c r="I6" s="1"/>
  <c r="J6"/>
  <c r="L6"/>
  <c r="M6" s="1"/>
  <c r="P6"/>
  <c r="D7"/>
  <c r="E7" s="1"/>
  <c r="F7"/>
  <c r="H7"/>
  <c r="I7" s="1"/>
  <c r="J7"/>
  <c r="L7"/>
  <c r="M7" s="1"/>
  <c r="N7"/>
  <c r="P7"/>
  <c r="R7"/>
  <c r="W7" s="1"/>
  <c r="D8"/>
  <c r="E8" s="1"/>
  <c r="F8"/>
  <c r="H8"/>
  <c r="I8" s="1"/>
  <c r="J8"/>
  <c r="L8"/>
  <c r="M8" s="1"/>
  <c r="P8"/>
  <c r="D9"/>
  <c r="E9" s="1"/>
  <c r="F9"/>
  <c r="H9"/>
  <c r="I9" s="1"/>
  <c r="J9"/>
  <c r="L9"/>
  <c r="M9" s="1"/>
  <c r="N9"/>
  <c r="P9"/>
  <c r="R9"/>
  <c r="W9" s="1"/>
  <c r="D10"/>
  <c r="E10" s="1"/>
  <c r="F10"/>
  <c r="H10"/>
  <c r="I10" s="1"/>
  <c r="J10"/>
  <c r="L10"/>
  <c r="M10" s="1"/>
  <c r="P10"/>
  <c r="D11"/>
  <c r="E11" s="1"/>
  <c r="F11"/>
  <c r="H11"/>
  <c r="I11" s="1"/>
  <c r="J11"/>
  <c r="L11"/>
  <c r="M11" s="1"/>
  <c r="N11"/>
  <c r="P11"/>
  <c r="R11"/>
  <c r="W11" s="1"/>
  <c r="D12"/>
  <c r="E12" s="1"/>
  <c r="F12"/>
  <c r="H12"/>
  <c r="I12" s="1"/>
  <c r="J12"/>
  <c r="L12"/>
  <c r="M12" s="1"/>
  <c r="P12"/>
  <c r="U12" s="1"/>
  <c r="D13"/>
  <c r="E13" s="1"/>
  <c r="F13"/>
  <c r="H13"/>
  <c r="I13" s="1"/>
  <c r="J13"/>
  <c r="L13"/>
  <c r="M13" s="1"/>
  <c r="N13"/>
  <c r="P13"/>
  <c r="R13"/>
  <c r="W13" s="1"/>
  <c r="D14"/>
  <c r="E14" s="1"/>
  <c r="F14"/>
  <c r="H14"/>
  <c r="I14" s="1"/>
  <c r="J14"/>
  <c r="L14"/>
  <c r="M14" s="1"/>
  <c r="P14"/>
  <c r="D15"/>
  <c r="E15" s="1"/>
  <c r="F15"/>
  <c r="H15"/>
  <c r="I15" s="1"/>
  <c r="J15"/>
  <c r="L15"/>
  <c r="M15" s="1"/>
  <c r="N15"/>
  <c r="P15"/>
  <c r="R15"/>
  <c r="W15" s="1"/>
  <c r="D16"/>
  <c r="E16" s="1"/>
  <c r="F16"/>
  <c r="H16"/>
  <c r="I16" s="1"/>
  <c r="J16"/>
  <c r="L16"/>
  <c r="M16" s="1"/>
  <c r="P16"/>
  <c r="D17"/>
  <c r="E17" s="1"/>
  <c r="F17"/>
  <c r="H17"/>
  <c r="I17" s="1"/>
  <c r="J17"/>
  <c r="L17"/>
  <c r="M17" s="1"/>
  <c r="N17"/>
  <c r="P17"/>
  <c r="R17"/>
  <c r="W17" s="1"/>
  <c r="D18"/>
  <c r="E18" s="1"/>
  <c r="AC18" s="1"/>
  <c r="F18"/>
  <c r="H18"/>
  <c r="I18" s="1"/>
  <c r="J18"/>
  <c r="L18"/>
  <c r="M18" s="1"/>
  <c r="P18"/>
  <c r="D19"/>
  <c r="E19" s="1"/>
  <c r="F19"/>
  <c r="G19" s="1"/>
  <c r="H19"/>
  <c r="I19" s="1"/>
  <c r="J19"/>
  <c r="K19" s="1"/>
  <c r="L19"/>
  <c r="M19" s="1"/>
  <c r="N19"/>
  <c r="P19"/>
  <c r="R19"/>
  <c r="W19" s="1"/>
  <c r="D20"/>
  <c r="E20" s="1"/>
  <c r="F20"/>
  <c r="G20" s="1"/>
  <c r="H20"/>
  <c r="I20" s="1"/>
  <c r="J20"/>
  <c r="K20" s="1"/>
  <c r="L20"/>
  <c r="M20" s="1"/>
  <c r="N20"/>
  <c r="P20"/>
  <c r="U20" s="1"/>
  <c r="R20"/>
  <c r="W20" s="1"/>
  <c r="D21"/>
  <c r="E21" s="1"/>
  <c r="F21"/>
  <c r="G21" s="1"/>
  <c r="H21"/>
  <c r="I21" s="1"/>
  <c r="J21"/>
  <c r="K21" s="1"/>
  <c r="L21"/>
  <c r="M21" s="1"/>
  <c r="N21"/>
  <c r="P21"/>
  <c r="U21" s="1"/>
  <c r="R21"/>
  <c r="W21" s="1"/>
  <c r="D22"/>
  <c r="E22" s="1"/>
  <c r="F22"/>
  <c r="G22" s="1"/>
  <c r="H22"/>
  <c r="I22" s="1"/>
  <c r="J22"/>
  <c r="K22" s="1"/>
  <c r="L22"/>
  <c r="M22" s="1"/>
  <c r="N22"/>
  <c r="P22"/>
  <c r="U22" s="1"/>
  <c r="R22"/>
  <c r="W22" s="1"/>
  <c r="D23"/>
  <c r="E23" s="1"/>
  <c r="F23"/>
  <c r="G23" s="1"/>
  <c r="H23"/>
  <c r="I23" s="1"/>
  <c r="J23"/>
  <c r="K23" s="1"/>
  <c r="L23"/>
  <c r="M23" s="1"/>
  <c r="N23"/>
  <c r="P23"/>
  <c r="R23"/>
  <c r="W23" s="1"/>
  <c r="D24"/>
  <c r="E24" s="1"/>
  <c r="F24"/>
  <c r="G24" s="1"/>
  <c r="H24"/>
  <c r="I24" s="1"/>
  <c r="J24"/>
  <c r="K24" s="1"/>
  <c r="L24"/>
  <c r="M24" s="1"/>
  <c r="N24"/>
  <c r="P24"/>
  <c r="R24"/>
  <c r="W24" s="1"/>
  <c r="D25"/>
  <c r="F25"/>
  <c r="H25"/>
  <c r="I25" s="1"/>
  <c r="J25"/>
  <c r="L25"/>
  <c r="D26"/>
  <c r="E26" s="1"/>
  <c r="F26"/>
  <c r="H26"/>
  <c r="I26" s="1"/>
  <c r="J26"/>
  <c r="L26"/>
  <c r="M26" s="1"/>
  <c r="N26"/>
  <c r="P26"/>
  <c r="R26"/>
  <c r="W26" s="1"/>
  <c r="D27"/>
  <c r="F27"/>
  <c r="H27"/>
  <c r="I27" s="1"/>
  <c r="J27"/>
  <c r="L27"/>
  <c r="P27"/>
  <c r="D28"/>
  <c r="E28" s="1"/>
  <c r="F28"/>
  <c r="H28"/>
  <c r="I28" s="1"/>
  <c r="J28"/>
  <c r="L28"/>
  <c r="M28" s="1"/>
  <c r="N28"/>
  <c r="P28"/>
  <c r="U28" s="1"/>
  <c r="R28"/>
  <c r="W28" s="1"/>
  <c r="D29"/>
  <c r="F29"/>
  <c r="H29"/>
  <c r="I29" s="1"/>
  <c r="J29"/>
  <c r="L29"/>
  <c r="D30"/>
  <c r="E30" s="1"/>
  <c r="F30"/>
  <c r="H30"/>
  <c r="I30" s="1"/>
  <c r="J30"/>
  <c r="L30"/>
  <c r="M30" s="1"/>
  <c r="N30"/>
  <c r="P30"/>
  <c r="U30" s="1"/>
  <c r="R30"/>
  <c r="W30" s="1"/>
  <c r="D31"/>
  <c r="F31"/>
  <c r="H31"/>
  <c r="I31" s="1"/>
  <c r="J31"/>
  <c r="L31"/>
  <c r="P31"/>
  <c r="U31" s="1"/>
  <c r="D32"/>
  <c r="E32" s="1"/>
  <c r="F32"/>
  <c r="H32"/>
  <c r="I32" s="1"/>
  <c r="J32"/>
  <c r="L32"/>
  <c r="M32" s="1"/>
  <c r="N32"/>
  <c r="P32"/>
  <c r="U32" s="1"/>
  <c r="R32"/>
  <c r="W32" s="1"/>
  <c r="D33"/>
  <c r="F33"/>
  <c r="H33"/>
  <c r="I33" s="1"/>
  <c r="J33"/>
  <c r="L33"/>
  <c r="D34"/>
  <c r="E34" s="1"/>
  <c r="F34"/>
  <c r="H34"/>
  <c r="I34" s="1"/>
  <c r="J34"/>
  <c r="L34"/>
  <c r="M34" s="1"/>
  <c r="N34"/>
  <c r="P34"/>
  <c r="R34"/>
  <c r="W34" s="1"/>
  <c r="D35"/>
  <c r="F35"/>
  <c r="H35"/>
  <c r="I35" s="1"/>
  <c r="J35"/>
  <c r="L35"/>
  <c r="P35"/>
  <c r="U35" s="1"/>
  <c r="D36"/>
  <c r="E36" s="1"/>
  <c r="F36"/>
  <c r="H36"/>
  <c r="I36" s="1"/>
  <c r="J36"/>
  <c r="L36"/>
  <c r="M36" s="1"/>
  <c r="N36"/>
  <c r="P36"/>
  <c r="R36"/>
  <c r="W36" s="1"/>
  <c r="D37"/>
  <c r="F37"/>
  <c r="H37"/>
  <c r="I37" s="1"/>
  <c r="J37"/>
  <c r="L37"/>
  <c r="D38"/>
  <c r="E38" s="1"/>
  <c r="F38"/>
  <c r="H38"/>
  <c r="I38" s="1"/>
  <c r="J38"/>
  <c r="L38"/>
  <c r="M38" s="1"/>
  <c r="N38"/>
  <c r="P38"/>
  <c r="R38"/>
  <c r="W38" s="1"/>
  <c r="D39"/>
  <c r="F39"/>
  <c r="H39"/>
  <c r="I39" s="1"/>
  <c r="J39"/>
  <c r="L39"/>
  <c r="P39"/>
  <c r="D40"/>
  <c r="E40" s="1"/>
  <c r="F40"/>
  <c r="H40"/>
  <c r="I40" s="1"/>
  <c r="J40"/>
  <c r="L40"/>
  <c r="M40" s="1"/>
  <c r="N40"/>
  <c r="P40"/>
  <c r="U40" s="1"/>
  <c r="R40"/>
  <c r="W40" s="1"/>
  <c r="D41"/>
  <c r="F41"/>
  <c r="H41"/>
  <c r="I41" s="1"/>
  <c r="J41"/>
  <c r="L41"/>
  <c r="D42"/>
  <c r="E42" s="1"/>
  <c r="F42"/>
  <c r="H42"/>
  <c r="I42" s="1"/>
  <c r="J42"/>
  <c r="L42"/>
  <c r="M42" s="1"/>
  <c r="N42"/>
  <c r="P42"/>
  <c r="R42"/>
  <c r="W42" s="1"/>
  <c r="D43"/>
  <c r="F43"/>
  <c r="H43"/>
  <c r="I43" s="1"/>
  <c r="J43"/>
  <c r="L43"/>
  <c r="P43"/>
  <c r="D44"/>
  <c r="E44" s="1"/>
  <c r="F44"/>
  <c r="H44"/>
  <c r="I44" s="1"/>
  <c r="J44"/>
  <c r="L44"/>
  <c r="M44" s="1"/>
  <c r="P44"/>
  <c r="D45"/>
  <c r="E45" s="1"/>
  <c r="F45"/>
  <c r="H45"/>
  <c r="I45" s="1"/>
  <c r="J45"/>
  <c r="L45"/>
  <c r="M45" s="1"/>
  <c r="N45"/>
  <c r="P45"/>
  <c r="R45"/>
  <c r="W45" s="1"/>
  <c r="D46"/>
  <c r="E46" s="1"/>
  <c r="F46"/>
  <c r="H46"/>
  <c r="I46" s="1"/>
  <c r="J46"/>
  <c r="L46"/>
  <c r="M46" s="1"/>
  <c r="P46"/>
  <c r="D47"/>
  <c r="E47" s="1"/>
  <c r="F47"/>
  <c r="H47"/>
  <c r="I47" s="1"/>
  <c r="J47"/>
  <c r="L47"/>
  <c r="M47" s="1"/>
  <c r="N47"/>
  <c r="P47"/>
  <c r="U47" s="1"/>
  <c r="R47"/>
  <c r="W47" s="1"/>
  <c r="D48"/>
  <c r="E48" s="1"/>
  <c r="F48"/>
  <c r="H48"/>
  <c r="I48" s="1"/>
  <c r="J48"/>
  <c r="L48"/>
  <c r="M48" s="1"/>
  <c r="P48"/>
  <c r="D49"/>
  <c r="E49" s="1"/>
  <c r="F49"/>
  <c r="H49"/>
  <c r="I49" s="1"/>
  <c r="J49"/>
  <c r="L49"/>
  <c r="M49" s="1"/>
  <c r="N49"/>
  <c r="P49"/>
  <c r="U49" s="1"/>
  <c r="R49"/>
  <c r="W49" s="1"/>
  <c r="D50"/>
  <c r="E50" s="1"/>
  <c r="F50"/>
  <c r="H50"/>
  <c r="I50" s="1"/>
  <c r="J50"/>
  <c r="L50"/>
  <c r="M50" s="1"/>
  <c r="P50"/>
  <c r="U50" s="1"/>
  <c r="D51"/>
  <c r="E51" s="1"/>
  <c r="F51"/>
  <c r="H51"/>
  <c r="I51" s="1"/>
  <c r="J51"/>
  <c r="L51"/>
  <c r="M51" s="1"/>
  <c r="N51"/>
  <c r="P51"/>
  <c r="R51"/>
  <c r="W51" s="1"/>
  <c r="D52"/>
  <c r="E52" s="1"/>
  <c r="F52"/>
  <c r="H52"/>
  <c r="I52" s="1"/>
  <c r="J52"/>
  <c r="L52"/>
  <c r="M52" s="1"/>
  <c r="P52"/>
  <c r="D53"/>
  <c r="E53" s="1"/>
  <c r="F53"/>
  <c r="H53"/>
  <c r="I53" s="1"/>
  <c r="J53"/>
  <c r="L53"/>
  <c r="M53" s="1"/>
  <c r="N53"/>
  <c r="P53"/>
  <c r="U53" s="1"/>
  <c r="R53"/>
  <c r="W53" s="1"/>
  <c r="D54"/>
  <c r="E54" s="1"/>
  <c r="F54"/>
  <c r="H54"/>
  <c r="I54" s="1"/>
  <c r="J54"/>
  <c r="L54"/>
  <c r="M54" s="1"/>
  <c r="P54"/>
  <c r="D55"/>
  <c r="E55" s="1"/>
  <c r="F55"/>
  <c r="H55"/>
  <c r="I55" s="1"/>
  <c r="J55"/>
  <c r="L55"/>
  <c r="M55" s="1"/>
  <c r="N55"/>
  <c r="P55"/>
  <c r="U55" s="1"/>
  <c r="R55"/>
  <c r="W55" s="1"/>
  <c r="D56"/>
  <c r="E56" s="1"/>
  <c r="F56"/>
  <c r="H56"/>
  <c r="I56" s="1"/>
  <c r="J56"/>
  <c r="L56"/>
  <c r="M56" s="1"/>
  <c r="P56"/>
  <c r="U56" s="1"/>
  <c r="D57"/>
  <c r="E57" s="1"/>
  <c r="F57"/>
  <c r="H57"/>
  <c r="I57" s="1"/>
  <c r="J57"/>
  <c r="L57"/>
  <c r="M57" s="1"/>
  <c r="N57"/>
  <c r="P57"/>
  <c r="U57" s="1"/>
  <c r="R57"/>
  <c r="W57" s="1"/>
  <c r="D58"/>
  <c r="E58" s="1"/>
  <c r="F58"/>
  <c r="H58"/>
  <c r="I58" s="1"/>
  <c r="J58"/>
  <c r="L58"/>
  <c r="M58" s="1"/>
  <c r="P58"/>
  <c r="U58" s="1"/>
  <c r="D59"/>
  <c r="E59" s="1"/>
  <c r="F59"/>
  <c r="H59"/>
  <c r="I59" s="1"/>
  <c r="J59"/>
  <c r="L59"/>
  <c r="M59" s="1"/>
  <c r="N59"/>
  <c r="P59"/>
  <c r="R59"/>
  <c r="W59" s="1"/>
  <c r="D60"/>
  <c r="E60" s="1"/>
  <c r="F60"/>
  <c r="H60"/>
  <c r="I60" s="1"/>
  <c r="J60"/>
  <c r="L60"/>
  <c r="M60" s="1"/>
  <c r="P60"/>
  <c r="U60" s="1"/>
  <c r="D61"/>
  <c r="E61" s="1"/>
  <c r="F61"/>
  <c r="H61"/>
  <c r="I61" s="1"/>
  <c r="J61"/>
  <c r="L61"/>
  <c r="M61" s="1"/>
  <c r="N61"/>
  <c r="P61"/>
  <c r="R61"/>
  <c r="W61" s="1"/>
  <c r="D62"/>
  <c r="E62" s="1"/>
  <c r="F62"/>
  <c r="H62"/>
  <c r="I62" s="1"/>
  <c r="J62"/>
  <c r="L62"/>
  <c r="M62" s="1"/>
  <c r="P62"/>
  <c r="D63"/>
  <c r="E63" s="1"/>
  <c r="F63"/>
  <c r="H63"/>
  <c r="I63" s="1"/>
  <c r="J63"/>
  <c r="L63"/>
  <c r="M63" s="1"/>
  <c r="N63"/>
  <c r="P63"/>
  <c r="R63"/>
  <c r="W63" s="1"/>
  <c r="D64"/>
  <c r="E64" s="1"/>
  <c r="F64"/>
  <c r="H64"/>
  <c r="I64" s="1"/>
  <c r="J64"/>
  <c r="L64"/>
  <c r="M64" s="1"/>
  <c r="P64"/>
  <c r="D65"/>
  <c r="E65" s="1"/>
  <c r="F65"/>
  <c r="H65"/>
  <c r="I65" s="1"/>
  <c r="J65"/>
  <c r="L65"/>
  <c r="M65" s="1"/>
  <c r="N65"/>
  <c r="P65"/>
  <c r="U65" s="1"/>
  <c r="R65"/>
  <c r="W65" s="1"/>
  <c r="D66"/>
  <c r="E66" s="1"/>
  <c r="F66"/>
  <c r="H66"/>
  <c r="I66" s="1"/>
  <c r="J66"/>
  <c r="L66"/>
  <c r="M66" s="1"/>
  <c r="P66"/>
  <c r="D67"/>
  <c r="E67" s="1"/>
  <c r="F67"/>
  <c r="H67"/>
  <c r="I67" s="1"/>
  <c r="J67"/>
  <c r="L67"/>
  <c r="M67" s="1"/>
  <c r="N67"/>
  <c r="P67"/>
  <c r="U67" s="1"/>
  <c r="R67"/>
  <c r="W67" s="1"/>
  <c r="D68"/>
  <c r="E68" s="1"/>
  <c r="F68"/>
  <c r="H68"/>
  <c r="I68" s="1"/>
  <c r="J68"/>
  <c r="L68"/>
  <c r="M68" s="1"/>
  <c r="P68"/>
  <c r="U68" s="1"/>
  <c r="D69"/>
  <c r="E69" s="1"/>
  <c r="F69"/>
  <c r="H69"/>
  <c r="I69" s="1"/>
  <c r="J69"/>
  <c r="L69"/>
  <c r="M69" s="1"/>
  <c r="N69"/>
  <c r="P69"/>
  <c r="R69"/>
  <c r="W69" s="1"/>
  <c r="D70"/>
  <c r="E70" s="1"/>
  <c r="F70"/>
  <c r="H70"/>
  <c r="I70" s="1"/>
  <c r="J70"/>
  <c r="L70"/>
  <c r="M70" s="1"/>
  <c r="P70"/>
  <c r="D71"/>
  <c r="E71" s="1"/>
  <c r="F71"/>
  <c r="H71"/>
  <c r="I71" s="1"/>
  <c r="J71"/>
  <c r="L71"/>
  <c r="M71" s="1"/>
  <c r="N71"/>
  <c r="P71"/>
  <c r="U71" s="1"/>
  <c r="R71"/>
  <c r="W71" s="1"/>
  <c r="D72"/>
  <c r="E72" s="1"/>
  <c r="F72"/>
  <c r="H72"/>
  <c r="I72" s="1"/>
  <c r="J72"/>
  <c r="L72"/>
  <c r="M72" s="1"/>
  <c r="P72"/>
  <c r="U72" s="1"/>
  <c r="D73"/>
  <c r="E73" s="1"/>
  <c r="F73"/>
  <c r="H73"/>
  <c r="I73" s="1"/>
  <c r="J73"/>
  <c r="L73"/>
  <c r="M73" s="1"/>
  <c r="N73"/>
  <c r="P73"/>
  <c r="R73"/>
  <c r="W73" s="1"/>
  <c r="D74"/>
  <c r="E74" s="1"/>
  <c r="F74"/>
  <c r="H74"/>
  <c r="I74" s="1"/>
  <c r="J74"/>
  <c r="L74"/>
  <c r="M74" s="1"/>
  <c r="P74"/>
  <c r="U74" s="1"/>
  <c r="D75"/>
  <c r="E75" s="1"/>
  <c r="F75"/>
  <c r="H75"/>
  <c r="I75" s="1"/>
  <c r="J75"/>
  <c r="L75"/>
  <c r="M75" s="1"/>
  <c r="N75"/>
  <c r="P75"/>
  <c r="U75" s="1"/>
  <c r="R75"/>
  <c r="W75" s="1"/>
  <c r="D76"/>
  <c r="E76" s="1"/>
  <c r="F76"/>
  <c r="H76"/>
  <c r="I76" s="1"/>
  <c r="J76"/>
  <c r="L76"/>
  <c r="M76" s="1"/>
  <c r="P76"/>
  <c r="D77"/>
  <c r="E77" s="1"/>
  <c r="F77"/>
  <c r="H77"/>
  <c r="I77" s="1"/>
  <c r="J77"/>
  <c r="L77"/>
  <c r="M77" s="1"/>
  <c r="N77"/>
  <c r="P77"/>
  <c r="R77"/>
  <c r="W77" s="1"/>
  <c r="D78"/>
  <c r="E78" s="1"/>
  <c r="F78"/>
  <c r="H78"/>
  <c r="I78" s="1"/>
  <c r="J78"/>
  <c r="L78"/>
  <c r="M78" s="1"/>
  <c r="P78"/>
  <c r="U78" s="1"/>
  <c r="D79"/>
  <c r="E79" s="1"/>
  <c r="F79"/>
  <c r="H79"/>
  <c r="I79" s="1"/>
  <c r="J79"/>
  <c r="L79"/>
  <c r="M79" s="1"/>
  <c r="N79"/>
  <c r="P79"/>
  <c r="R79"/>
  <c r="W79" s="1"/>
  <c r="D80"/>
  <c r="E80" s="1"/>
  <c r="F80"/>
  <c r="H80"/>
  <c r="I80" s="1"/>
  <c r="J80"/>
  <c r="L80"/>
  <c r="M80" s="1"/>
  <c r="P80"/>
  <c r="U80" s="1"/>
  <c r="D81"/>
  <c r="E81" s="1"/>
  <c r="F81"/>
  <c r="H81"/>
  <c r="I81" s="1"/>
  <c r="J81"/>
  <c r="L81"/>
  <c r="M81" s="1"/>
  <c r="N81"/>
  <c r="P81"/>
  <c r="U81" s="1"/>
  <c r="R81"/>
  <c r="W81" s="1"/>
  <c r="D82"/>
  <c r="E82" s="1"/>
  <c r="F82"/>
  <c r="H82"/>
  <c r="I82" s="1"/>
  <c r="J82"/>
  <c r="L82"/>
  <c r="M82" s="1"/>
  <c r="P82"/>
  <c r="U82" s="1"/>
  <c r="D83"/>
  <c r="E83" s="1"/>
  <c r="F83"/>
  <c r="H83"/>
  <c r="I83" s="1"/>
  <c r="J83"/>
  <c r="L83"/>
  <c r="M83" s="1"/>
  <c r="N83"/>
  <c r="P83"/>
  <c r="U83" s="1"/>
  <c r="R83"/>
  <c r="W83" s="1"/>
  <c r="D84"/>
  <c r="E84" s="1"/>
  <c r="F84"/>
  <c r="H84"/>
  <c r="I84" s="1"/>
  <c r="J84"/>
  <c r="L84"/>
  <c r="M84" s="1"/>
  <c r="P84"/>
  <c r="D85"/>
  <c r="E85" s="1"/>
  <c r="F85"/>
  <c r="H85"/>
  <c r="I85" s="1"/>
  <c r="J85"/>
  <c r="L85"/>
  <c r="M85" s="1"/>
  <c r="N85"/>
  <c r="P85"/>
  <c r="U85" s="1"/>
  <c r="R85"/>
  <c r="W85" s="1"/>
  <c r="D86"/>
  <c r="E86" s="1"/>
  <c r="F86"/>
  <c r="H86"/>
  <c r="I86" s="1"/>
  <c r="J86"/>
  <c r="L86"/>
  <c r="M86" s="1"/>
  <c r="P86"/>
  <c r="D87"/>
  <c r="E87" s="1"/>
  <c r="F87"/>
  <c r="H87"/>
  <c r="I87" s="1"/>
  <c r="J87"/>
  <c r="L87"/>
  <c r="M87" s="1"/>
  <c r="N87"/>
  <c r="P87"/>
  <c r="R87"/>
  <c r="W87" s="1"/>
  <c r="D88"/>
  <c r="E88" s="1"/>
  <c r="F88"/>
  <c r="H88"/>
  <c r="I88" s="1"/>
  <c r="J88"/>
  <c r="L88"/>
  <c r="M88" s="1"/>
  <c r="P88"/>
  <c r="U88" s="1"/>
  <c r="D89"/>
  <c r="E89" s="1"/>
  <c r="F89"/>
  <c r="H89"/>
  <c r="I89" s="1"/>
  <c r="J89"/>
  <c r="L89"/>
  <c r="M89" s="1"/>
  <c r="N89"/>
  <c r="P89"/>
  <c r="R89"/>
  <c r="W89" s="1"/>
  <c r="D90"/>
  <c r="E90" s="1"/>
  <c r="F90"/>
  <c r="H90"/>
  <c r="I90" s="1"/>
  <c r="J90"/>
  <c r="L90"/>
  <c r="M90" s="1"/>
  <c r="P90"/>
  <c r="D91"/>
  <c r="E91" s="1"/>
  <c r="F91"/>
  <c r="H91"/>
  <c r="I91" s="1"/>
  <c r="J91"/>
  <c r="L91"/>
  <c r="M91" s="1"/>
  <c r="N91"/>
  <c r="P91"/>
  <c r="R91"/>
  <c r="W91" s="1"/>
  <c r="D92"/>
  <c r="E92" s="1"/>
  <c r="F92"/>
  <c r="H92"/>
  <c r="I92" s="1"/>
  <c r="J92"/>
  <c r="L92"/>
  <c r="M92" s="1"/>
  <c r="P92"/>
  <c r="D93"/>
  <c r="E93" s="1"/>
  <c r="F93"/>
  <c r="H93"/>
  <c r="I93" s="1"/>
  <c r="J93"/>
  <c r="L93"/>
  <c r="M93" s="1"/>
  <c r="N93"/>
  <c r="P93"/>
  <c r="U93" s="1"/>
  <c r="R93"/>
  <c r="W93" s="1"/>
  <c r="D94"/>
  <c r="E94" s="1"/>
  <c r="F94"/>
  <c r="H94"/>
  <c r="I94" s="1"/>
  <c r="J94"/>
  <c r="L94"/>
  <c r="M94" s="1"/>
  <c r="P94"/>
  <c r="D95"/>
  <c r="E95" s="1"/>
  <c r="F95"/>
  <c r="H95"/>
  <c r="I95" s="1"/>
  <c r="J95"/>
  <c r="L95"/>
  <c r="M95" s="1"/>
  <c r="N95"/>
  <c r="P95"/>
  <c r="R95"/>
  <c r="W95" s="1"/>
  <c r="D96"/>
  <c r="E96" s="1"/>
  <c r="F96"/>
  <c r="H96"/>
  <c r="I96" s="1"/>
  <c r="J96"/>
  <c r="L96"/>
  <c r="M96" s="1"/>
  <c r="P96"/>
  <c r="D97"/>
  <c r="E97"/>
  <c r="AD97" s="1"/>
  <c r="F97"/>
  <c r="G97"/>
  <c r="AF97" s="1"/>
  <c r="H97"/>
  <c r="I97"/>
  <c r="J97"/>
  <c r="K97"/>
  <c r="L97"/>
  <c r="M97"/>
  <c r="N97"/>
  <c r="O97"/>
  <c r="T97" s="1"/>
  <c r="Y97" s="1"/>
  <c r="AB97" s="1"/>
  <c r="P97"/>
  <c r="Q97"/>
  <c r="V97" s="1"/>
  <c r="R97"/>
  <c r="S97"/>
  <c r="X97" s="1"/>
  <c r="AA97" s="1"/>
  <c r="U97"/>
  <c r="W97"/>
  <c r="AC97"/>
  <c r="AE97"/>
  <c r="AG97"/>
  <c r="D98"/>
  <c r="E98"/>
  <c r="AD98" s="1"/>
  <c r="F98"/>
  <c r="G98"/>
  <c r="AF98" s="1"/>
  <c r="H98"/>
  <c r="I98"/>
  <c r="J98"/>
  <c r="K98"/>
  <c r="L98"/>
  <c r="M98"/>
  <c r="N98"/>
  <c r="O98"/>
  <c r="T98" s="1"/>
  <c r="Y98" s="1"/>
  <c r="AB98" s="1"/>
  <c r="P98"/>
  <c r="Q98"/>
  <c r="V98" s="1"/>
  <c r="R98"/>
  <c r="S98"/>
  <c r="X98" s="1"/>
  <c r="AA98" s="1"/>
  <c r="U98"/>
  <c r="Z98" s="1"/>
  <c r="W98"/>
  <c r="AC98"/>
  <c r="AE98"/>
  <c r="AG98"/>
  <c r="D99"/>
  <c r="E99"/>
  <c r="AD99" s="1"/>
  <c r="F99"/>
  <c r="G99"/>
  <c r="AF99" s="1"/>
  <c r="H99"/>
  <c r="I99"/>
  <c r="J99"/>
  <c r="K99"/>
  <c r="L99"/>
  <c r="M99"/>
  <c r="N99"/>
  <c r="O99"/>
  <c r="T99" s="1"/>
  <c r="Y99" s="1"/>
  <c r="AB99" s="1"/>
  <c r="P99"/>
  <c r="Q99"/>
  <c r="V99" s="1"/>
  <c r="R99"/>
  <c r="S99"/>
  <c r="X99" s="1"/>
  <c r="AA99" s="1"/>
  <c r="U99"/>
  <c r="W99"/>
  <c r="AC99"/>
  <c r="AE99"/>
  <c r="AG99"/>
  <c r="D100"/>
  <c r="E100"/>
  <c r="AD100" s="1"/>
  <c r="F100"/>
  <c r="G100"/>
  <c r="AF100" s="1"/>
  <c r="H100"/>
  <c r="I100"/>
  <c r="J100"/>
  <c r="K100"/>
  <c r="L100"/>
  <c r="M100"/>
  <c r="N100"/>
  <c r="O100"/>
  <c r="T100" s="1"/>
  <c r="Y100" s="1"/>
  <c r="AB100" s="1"/>
  <c r="P100"/>
  <c r="Q100"/>
  <c r="V100" s="1"/>
  <c r="R100"/>
  <c r="S100"/>
  <c r="X100" s="1"/>
  <c r="AA100" s="1"/>
  <c r="U100"/>
  <c r="Z100" s="1"/>
  <c r="W100"/>
  <c r="AC100"/>
  <c r="AE100"/>
  <c r="AG100"/>
  <c r="D101"/>
  <c r="E101"/>
  <c r="AD101" s="1"/>
  <c r="F101"/>
  <c r="G101"/>
  <c r="AF101" s="1"/>
  <c r="H101"/>
  <c r="I101"/>
  <c r="J101"/>
  <c r="K101"/>
  <c r="L101"/>
  <c r="M101"/>
  <c r="N101"/>
  <c r="O101"/>
  <c r="T101" s="1"/>
  <c r="Y101" s="1"/>
  <c r="AB101" s="1"/>
  <c r="P101"/>
  <c r="Q101"/>
  <c r="V101" s="1"/>
  <c r="R101"/>
  <c r="S101"/>
  <c r="X101" s="1"/>
  <c r="AA101" s="1"/>
  <c r="U101"/>
  <c r="W101"/>
  <c r="AC101"/>
  <c r="AE101"/>
  <c r="AG101"/>
  <c r="D102"/>
  <c r="E102"/>
  <c r="AD102" s="1"/>
  <c r="F102"/>
  <c r="G102"/>
  <c r="AF102" s="1"/>
  <c r="H102"/>
  <c r="I102"/>
  <c r="J102"/>
  <c r="K102"/>
  <c r="L102"/>
  <c r="M102"/>
  <c r="N102"/>
  <c r="O102"/>
  <c r="T102" s="1"/>
  <c r="Y102" s="1"/>
  <c r="AB102" s="1"/>
  <c r="P102"/>
  <c r="Q102"/>
  <c r="V102" s="1"/>
  <c r="R102"/>
  <c r="S102"/>
  <c r="X102" s="1"/>
  <c r="AA102" s="1"/>
  <c r="U102"/>
  <c r="Z102" s="1"/>
  <c r="W102"/>
  <c r="AC102"/>
  <c r="AE102"/>
  <c r="AG102"/>
  <c r="D103"/>
  <c r="E103"/>
  <c r="AD103" s="1"/>
  <c r="F103"/>
  <c r="G103"/>
  <c r="AF103" s="1"/>
  <c r="H103"/>
  <c r="I103"/>
  <c r="J103"/>
  <c r="K103"/>
  <c r="L103"/>
  <c r="M103"/>
  <c r="N103"/>
  <c r="O103"/>
  <c r="T103" s="1"/>
  <c r="Y103" s="1"/>
  <c r="AB103" s="1"/>
  <c r="P103"/>
  <c r="Q103"/>
  <c r="V103" s="1"/>
  <c r="R103"/>
  <c r="S103"/>
  <c r="X103" s="1"/>
  <c r="AA103" s="1"/>
  <c r="U103"/>
  <c r="W103"/>
  <c r="AC103"/>
  <c r="AE103"/>
  <c r="AG103"/>
  <c r="D104"/>
  <c r="E104"/>
  <c r="AD104" s="1"/>
  <c r="F104"/>
  <c r="G104"/>
  <c r="AF104" s="1"/>
  <c r="H104"/>
  <c r="I104"/>
  <c r="J104"/>
  <c r="K104"/>
  <c r="L104"/>
  <c r="M104"/>
  <c r="N104"/>
  <c r="O104"/>
  <c r="T104" s="1"/>
  <c r="Y104" s="1"/>
  <c r="AB104" s="1"/>
  <c r="P104"/>
  <c r="Q104"/>
  <c r="V104" s="1"/>
  <c r="R104"/>
  <c r="S104"/>
  <c r="X104" s="1"/>
  <c r="U104"/>
  <c r="Z104" s="1"/>
  <c r="W104"/>
  <c r="AA104"/>
  <c r="AC104"/>
  <c r="AE104"/>
  <c r="AG104"/>
  <c r="C52"/>
  <c r="B52"/>
  <c r="A52"/>
  <c r="C33"/>
  <c r="B33"/>
  <c r="A33"/>
  <c r="C74"/>
  <c r="B74"/>
  <c r="A74"/>
  <c r="C4"/>
  <c r="B4"/>
  <c r="A4"/>
  <c r="C42"/>
  <c r="B42"/>
  <c r="A42"/>
  <c r="C103"/>
  <c r="B103"/>
  <c r="A103"/>
  <c r="C101"/>
  <c r="B101"/>
  <c r="A101"/>
  <c r="C97"/>
  <c r="B97"/>
  <c r="A97"/>
  <c r="C56"/>
  <c r="B56"/>
  <c r="A56"/>
  <c r="C18"/>
  <c r="B18"/>
  <c r="A18"/>
  <c r="C30"/>
  <c r="B30"/>
  <c r="A30"/>
  <c r="C34"/>
  <c r="B34"/>
  <c r="A34"/>
  <c r="C64"/>
  <c r="B64"/>
  <c r="A64"/>
  <c r="C44"/>
  <c r="B44"/>
  <c r="A44"/>
  <c r="C20"/>
  <c r="B20"/>
  <c r="A20"/>
  <c r="C31"/>
  <c r="B31"/>
  <c r="A31"/>
  <c r="C16"/>
  <c r="B16"/>
  <c r="A16"/>
  <c r="C71"/>
  <c r="B71"/>
  <c r="A71"/>
  <c r="C78"/>
  <c r="B78"/>
  <c r="A78"/>
  <c r="C89"/>
  <c r="B89"/>
  <c r="A89"/>
  <c r="C23"/>
  <c r="B23"/>
  <c r="A23"/>
  <c r="C25"/>
  <c r="B25"/>
  <c r="A25"/>
  <c r="C32"/>
  <c r="B32"/>
  <c r="A32"/>
  <c r="C24"/>
  <c r="B24"/>
  <c r="A24"/>
  <c r="C85"/>
  <c r="B85"/>
  <c r="A85"/>
  <c r="C83"/>
  <c r="B83"/>
  <c r="A83"/>
  <c r="C7"/>
  <c r="B7"/>
  <c r="A7"/>
  <c r="C96"/>
  <c r="B96"/>
  <c r="A96"/>
  <c r="C99"/>
  <c r="B99"/>
  <c r="A99"/>
  <c r="C14"/>
  <c r="B14"/>
  <c r="A14"/>
  <c r="C50"/>
  <c r="B50"/>
  <c r="A50"/>
  <c r="C48"/>
  <c r="B48"/>
  <c r="A48"/>
  <c r="C37"/>
  <c r="B37"/>
  <c r="A37"/>
  <c r="C88"/>
  <c r="B88"/>
  <c r="A88"/>
  <c r="C28"/>
  <c r="B28"/>
  <c r="A28"/>
  <c r="C86"/>
  <c r="B86"/>
  <c r="A86"/>
  <c r="C60"/>
  <c r="B60"/>
  <c r="A60"/>
  <c r="C100"/>
  <c r="B100"/>
  <c r="A100"/>
  <c r="C75"/>
  <c r="B75"/>
  <c r="A75"/>
  <c r="C36"/>
  <c r="B36"/>
  <c r="A36"/>
  <c r="C90"/>
  <c r="B90"/>
  <c r="A90"/>
  <c r="C82"/>
  <c r="B82"/>
  <c r="A82"/>
  <c r="C66"/>
  <c r="B66"/>
  <c r="A66"/>
  <c r="C58"/>
  <c r="B58"/>
  <c r="A58"/>
  <c r="C94"/>
  <c r="B94"/>
  <c r="A94"/>
  <c r="C92"/>
  <c r="B92"/>
  <c r="A92"/>
  <c r="C80"/>
  <c r="B80"/>
  <c r="A80"/>
  <c r="C10"/>
  <c r="B10"/>
  <c r="A10"/>
  <c r="C95"/>
  <c r="B95"/>
  <c r="A95"/>
  <c r="C35"/>
  <c r="B35"/>
  <c r="A35"/>
  <c r="C57"/>
  <c r="B57"/>
  <c r="A57"/>
  <c r="C70"/>
  <c r="B70"/>
  <c r="A70"/>
  <c r="C13"/>
  <c r="B13"/>
  <c r="A13"/>
  <c r="C19"/>
  <c r="B19"/>
  <c r="A19"/>
  <c r="C61"/>
  <c r="B61"/>
  <c r="A61"/>
  <c r="C72"/>
  <c r="B72"/>
  <c r="A72"/>
  <c r="C8"/>
  <c r="B8"/>
  <c r="A8"/>
  <c r="C76"/>
  <c r="B76"/>
  <c r="A76"/>
  <c r="C21"/>
  <c r="B21"/>
  <c r="A21"/>
  <c r="C65"/>
  <c r="B65"/>
  <c r="A65"/>
  <c r="C63"/>
  <c r="B63"/>
  <c r="A63"/>
  <c r="C43"/>
  <c r="B43"/>
  <c r="A43"/>
  <c r="C51"/>
  <c r="B51"/>
  <c r="A51"/>
  <c r="C53"/>
  <c r="B53"/>
  <c r="A53"/>
  <c r="C55"/>
  <c r="B55"/>
  <c r="A55"/>
  <c r="C84"/>
  <c r="B84"/>
  <c r="A84"/>
  <c r="C26"/>
  <c r="B26"/>
  <c r="A26"/>
  <c r="C67"/>
  <c r="B67"/>
  <c r="A67"/>
  <c r="C9"/>
  <c r="B9"/>
  <c r="A9"/>
  <c r="C69"/>
  <c r="B69"/>
  <c r="A69"/>
  <c r="C47"/>
  <c r="B47"/>
  <c r="A47"/>
  <c r="C59"/>
  <c r="B59"/>
  <c r="A59"/>
  <c r="C12"/>
  <c r="B12"/>
  <c r="A12"/>
  <c r="C22"/>
  <c r="B22"/>
  <c r="A22"/>
  <c r="C6"/>
  <c r="B6"/>
  <c r="A6"/>
  <c r="C49"/>
  <c r="B49"/>
  <c r="A49"/>
  <c r="C104"/>
  <c r="B104"/>
  <c r="A104"/>
  <c r="C54"/>
  <c r="B54"/>
  <c r="A54"/>
  <c r="C40"/>
  <c r="B40"/>
  <c r="A40"/>
  <c r="C93"/>
  <c r="B93"/>
  <c r="A93"/>
  <c r="C11"/>
  <c r="B11"/>
  <c r="A11"/>
  <c r="C41"/>
  <c r="B41"/>
  <c r="A41"/>
  <c r="C17"/>
  <c r="B17"/>
  <c r="A17"/>
  <c r="C15"/>
  <c r="B15"/>
  <c r="A15"/>
  <c r="C5"/>
  <c r="B5"/>
  <c r="A5"/>
  <c r="C98"/>
  <c r="B98"/>
  <c r="A98"/>
  <c r="C68"/>
  <c r="B68"/>
  <c r="A68"/>
  <c r="C29"/>
  <c r="B29"/>
  <c r="A29"/>
  <c r="C91"/>
  <c r="B91"/>
  <c r="A91"/>
  <c r="C39"/>
  <c r="B39"/>
  <c r="A39"/>
  <c r="C62"/>
  <c r="B62"/>
  <c r="A62"/>
  <c r="C102"/>
  <c r="B102"/>
  <c r="A102"/>
  <c r="C77"/>
  <c r="B77"/>
  <c r="A77"/>
  <c r="C79"/>
  <c r="B79"/>
  <c r="A79"/>
  <c r="C73"/>
  <c r="B73"/>
  <c r="A73"/>
  <c r="C46"/>
  <c r="B46"/>
  <c r="A46"/>
  <c r="C87"/>
  <c r="B87"/>
  <c r="A87"/>
  <c r="C45"/>
  <c r="B45"/>
  <c r="A45"/>
  <c r="C27"/>
  <c r="B27"/>
  <c r="A27"/>
  <c r="C81"/>
  <c r="B81"/>
  <c r="A81"/>
  <c r="C38"/>
  <c r="B38"/>
  <c r="A38"/>
  <c r="Z103" l="1"/>
  <c r="Z101"/>
  <c r="Z99"/>
  <c r="Z97"/>
  <c r="AC54"/>
  <c r="AE54"/>
  <c r="K53"/>
  <c r="AD53" s="1"/>
  <c r="Q53"/>
  <c r="V53" s="1"/>
  <c r="Z53" s="1"/>
  <c r="G53"/>
  <c r="O53"/>
  <c r="T53" s="1"/>
  <c r="AC52"/>
  <c r="AE52"/>
  <c r="K51"/>
  <c r="AD51" s="1"/>
  <c r="Q51"/>
  <c r="V51" s="1"/>
  <c r="G51"/>
  <c r="O51"/>
  <c r="T51" s="1"/>
  <c r="AC50"/>
  <c r="AE50"/>
  <c r="K49"/>
  <c r="AD49" s="1"/>
  <c r="Q49"/>
  <c r="V49" s="1"/>
  <c r="Z49" s="1"/>
  <c r="G49"/>
  <c r="O49"/>
  <c r="T49" s="1"/>
  <c r="AC48"/>
  <c r="AE48"/>
  <c r="K47"/>
  <c r="AD47" s="1"/>
  <c r="Q47"/>
  <c r="V47" s="1"/>
  <c r="Z47" s="1"/>
  <c r="G47"/>
  <c r="O47"/>
  <c r="T47" s="1"/>
  <c r="AC46"/>
  <c r="AE46"/>
  <c r="K45"/>
  <c r="AD45" s="1"/>
  <c r="Q45"/>
  <c r="V45" s="1"/>
  <c r="G45"/>
  <c r="O45"/>
  <c r="T45" s="1"/>
  <c r="AC44"/>
  <c r="AE44"/>
  <c r="K42"/>
  <c r="AD42" s="1"/>
  <c r="Q42"/>
  <c r="V42" s="1"/>
  <c r="G42"/>
  <c r="O42"/>
  <c r="T42" s="1"/>
  <c r="M41"/>
  <c r="R41"/>
  <c r="W41" s="1"/>
  <c r="E41"/>
  <c r="N41"/>
  <c r="K38"/>
  <c r="AD38" s="1"/>
  <c r="Q38"/>
  <c r="V38" s="1"/>
  <c r="G38"/>
  <c r="O38"/>
  <c r="T38" s="1"/>
  <c r="M37"/>
  <c r="R37"/>
  <c r="W37" s="1"/>
  <c r="E37"/>
  <c r="N37"/>
  <c r="K34"/>
  <c r="AD34" s="1"/>
  <c r="Q34"/>
  <c r="V34" s="1"/>
  <c r="G34"/>
  <c r="O34"/>
  <c r="T34" s="1"/>
  <c r="M33"/>
  <c r="R33"/>
  <c r="W33" s="1"/>
  <c r="E33"/>
  <c r="N33"/>
  <c r="K30"/>
  <c r="AD30" s="1"/>
  <c r="Q30"/>
  <c r="V30" s="1"/>
  <c r="Z30" s="1"/>
  <c r="G30"/>
  <c r="O30"/>
  <c r="T30" s="1"/>
  <c r="M29"/>
  <c r="R29"/>
  <c r="W29" s="1"/>
  <c r="E29"/>
  <c r="N29"/>
  <c r="K26"/>
  <c r="AD26" s="1"/>
  <c r="Q26"/>
  <c r="V26" s="1"/>
  <c r="G26"/>
  <c r="O26"/>
  <c r="T26" s="1"/>
  <c r="M25"/>
  <c r="R25"/>
  <c r="W25" s="1"/>
  <c r="E25"/>
  <c r="N25"/>
  <c r="AD24"/>
  <c r="AC24"/>
  <c r="AE24"/>
  <c r="AD23"/>
  <c r="AC23"/>
  <c r="AE23"/>
  <c r="AD22"/>
  <c r="AC22"/>
  <c r="AE22"/>
  <c r="AD21"/>
  <c r="AC21"/>
  <c r="AE21"/>
  <c r="AD20"/>
  <c r="AC20"/>
  <c r="AE20"/>
  <c r="AD19"/>
  <c r="AC19"/>
  <c r="AE19"/>
  <c r="K96"/>
  <c r="AD96" s="1"/>
  <c r="Q96"/>
  <c r="V96" s="1"/>
  <c r="G96"/>
  <c r="O96"/>
  <c r="T96" s="1"/>
  <c r="AC95"/>
  <c r="AE95"/>
  <c r="K94"/>
  <c r="AD94" s="1"/>
  <c r="Q94"/>
  <c r="V94" s="1"/>
  <c r="G94"/>
  <c r="O94"/>
  <c r="T94" s="1"/>
  <c r="AC93"/>
  <c r="AE93"/>
  <c r="K92"/>
  <c r="AD92" s="1"/>
  <c r="Q92"/>
  <c r="V92" s="1"/>
  <c r="G92"/>
  <c r="O92"/>
  <c r="T92" s="1"/>
  <c r="AC91"/>
  <c r="AE91"/>
  <c r="K90"/>
  <c r="AD90" s="1"/>
  <c r="Q90"/>
  <c r="V90" s="1"/>
  <c r="G90"/>
  <c r="O90"/>
  <c r="T90" s="1"/>
  <c r="AC89"/>
  <c r="AE89"/>
  <c r="K88"/>
  <c r="AD88" s="1"/>
  <c r="Q88"/>
  <c r="V88" s="1"/>
  <c r="Z88" s="1"/>
  <c r="G88"/>
  <c r="O88"/>
  <c r="AC87"/>
  <c r="AE87"/>
  <c r="K86"/>
  <c r="AD86" s="1"/>
  <c r="Q86"/>
  <c r="V86" s="1"/>
  <c r="G86"/>
  <c r="O86"/>
  <c r="T86" s="1"/>
  <c r="AC85"/>
  <c r="AE85"/>
  <c r="K84"/>
  <c r="AD84" s="1"/>
  <c r="Q84"/>
  <c r="V84" s="1"/>
  <c r="G84"/>
  <c r="O84"/>
  <c r="T84" s="1"/>
  <c r="AC83"/>
  <c r="AE83"/>
  <c r="K82"/>
  <c r="AD82" s="1"/>
  <c r="Q82"/>
  <c r="V82" s="1"/>
  <c r="Z82" s="1"/>
  <c r="G82"/>
  <c r="O82"/>
  <c r="AC81"/>
  <c r="AE81"/>
  <c r="K80"/>
  <c r="AD80" s="1"/>
  <c r="Q80"/>
  <c r="V80" s="1"/>
  <c r="Z80" s="1"/>
  <c r="G80"/>
  <c r="O80"/>
  <c r="AC79"/>
  <c r="AE79"/>
  <c r="K78"/>
  <c r="AD78" s="1"/>
  <c r="Q78"/>
  <c r="V78" s="1"/>
  <c r="Z78" s="1"/>
  <c r="G78"/>
  <c r="O78"/>
  <c r="AC77"/>
  <c r="AE77"/>
  <c r="K76"/>
  <c r="AD76" s="1"/>
  <c r="Q76"/>
  <c r="V76" s="1"/>
  <c r="G76"/>
  <c r="O76"/>
  <c r="T76" s="1"/>
  <c r="AC75"/>
  <c r="AE75"/>
  <c r="K74"/>
  <c r="AD74" s="1"/>
  <c r="Q74"/>
  <c r="V74" s="1"/>
  <c r="Z74" s="1"/>
  <c r="G74"/>
  <c r="O74"/>
  <c r="AC73"/>
  <c r="AE73"/>
  <c r="K72"/>
  <c r="AD72" s="1"/>
  <c r="Q72"/>
  <c r="V72" s="1"/>
  <c r="Z72" s="1"/>
  <c r="G72"/>
  <c r="O72"/>
  <c r="AC71"/>
  <c r="AE71"/>
  <c r="K70"/>
  <c r="AD70" s="1"/>
  <c r="Q70"/>
  <c r="V70" s="1"/>
  <c r="G70"/>
  <c r="O70"/>
  <c r="T70" s="1"/>
  <c r="AC69"/>
  <c r="AE69"/>
  <c r="K68"/>
  <c r="AD68" s="1"/>
  <c r="Q68"/>
  <c r="V68" s="1"/>
  <c r="Z68" s="1"/>
  <c r="G68"/>
  <c r="O68"/>
  <c r="AC67"/>
  <c r="AE67"/>
  <c r="K66"/>
  <c r="AD66" s="1"/>
  <c r="Q66"/>
  <c r="V66" s="1"/>
  <c r="G66"/>
  <c r="O66"/>
  <c r="T66" s="1"/>
  <c r="AC65"/>
  <c r="AE65"/>
  <c r="K64"/>
  <c r="AD64" s="1"/>
  <c r="Q64"/>
  <c r="V64" s="1"/>
  <c r="G64"/>
  <c r="O64"/>
  <c r="AC63"/>
  <c r="AE63"/>
  <c r="K62"/>
  <c r="AD62" s="1"/>
  <c r="Q62"/>
  <c r="V62" s="1"/>
  <c r="G62"/>
  <c r="O62"/>
  <c r="T62" s="1"/>
  <c r="AC61"/>
  <c r="AE61"/>
  <c r="K60"/>
  <c r="AD60" s="1"/>
  <c r="Q60"/>
  <c r="V60" s="1"/>
  <c r="Z60" s="1"/>
  <c r="G60"/>
  <c r="O60"/>
  <c r="AC59"/>
  <c r="AE59"/>
  <c r="K58"/>
  <c r="AD58" s="1"/>
  <c r="Q58"/>
  <c r="V58" s="1"/>
  <c r="Z58" s="1"/>
  <c r="G58"/>
  <c r="O58"/>
  <c r="AC57"/>
  <c r="AE57"/>
  <c r="K56"/>
  <c r="AD56" s="1"/>
  <c r="Q56"/>
  <c r="V56" s="1"/>
  <c r="Z56" s="1"/>
  <c r="G56"/>
  <c r="O56"/>
  <c r="AC55"/>
  <c r="AE55"/>
  <c r="K54"/>
  <c r="Q54"/>
  <c r="V54" s="1"/>
  <c r="G54"/>
  <c r="O54"/>
  <c r="T54" s="1"/>
  <c r="AC53"/>
  <c r="AE53"/>
  <c r="K52"/>
  <c r="Q52"/>
  <c r="V52" s="1"/>
  <c r="G52"/>
  <c r="O52"/>
  <c r="T52" s="1"/>
  <c r="AC51"/>
  <c r="AE51"/>
  <c r="K50"/>
  <c r="Q50"/>
  <c r="V50" s="1"/>
  <c r="Z50" s="1"/>
  <c r="G50"/>
  <c r="O50"/>
  <c r="AC49"/>
  <c r="AE49"/>
  <c r="K48"/>
  <c r="Q48"/>
  <c r="V48" s="1"/>
  <c r="G48"/>
  <c r="O48"/>
  <c r="T48" s="1"/>
  <c r="AC47"/>
  <c r="AE47"/>
  <c r="K46"/>
  <c r="Q46"/>
  <c r="V46" s="1"/>
  <c r="G46"/>
  <c r="O46"/>
  <c r="T46" s="1"/>
  <c r="AC45"/>
  <c r="AE45"/>
  <c r="K44"/>
  <c r="Q44"/>
  <c r="V44" s="1"/>
  <c r="G44"/>
  <c r="O44"/>
  <c r="T44" s="1"/>
  <c r="M43"/>
  <c r="R43"/>
  <c r="W43" s="1"/>
  <c r="E43"/>
  <c r="N43"/>
  <c r="K40"/>
  <c r="AD40" s="1"/>
  <c r="Q40"/>
  <c r="V40" s="1"/>
  <c r="Z40" s="1"/>
  <c r="G40"/>
  <c r="O40"/>
  <c r="T40" s="1"/>
  <c r="M39"/>
  <c r="R39"/>
  <c r="W39" s="1"/>
  <c r="E39"/>
  <c r="N39"/>
  <c r="K36"/>
  <c r="AD36" s="1"/>
  <c r="Q36"/>
  <c r="V36" s="1"/>
  <c r="G36"/>
  <c r="O36"/>
  <c r="T36" s="1"/>
  <c r="M35"/>
  <c r="R35"/>
  <c r="W35" s="1"/>
  <c r="E35"/>
  <c r="N35"/>
  <c r="K32"/>
  <c r="AD32" s="1"/>
  <c r="Q32"/>
  <c r="V32" s="1"/>
  <c r="Z32" s="1"/>
  <c r="G32"/>
  <c r="O32"/>
  <c r="T32" s="1"/>
  <c r="M31"/>
  <c r="R31"/>
  <c r="W31" s="1"/>
  <c r="E31"/>
  <c r="N31"/>
  <c r="K28"/>
  <c r="AD28" s="1"/>
  <c r="Q28"/>
  <c r="V28" s="1"/>
  <c r="Z28" s="1"/>
  <c r="G28"/>
  <c r="O28"/>
  <c r="T28" s="1"/>
  <c r="M27"/>
  <c r="R27"/>
  <c r="W27" s="1"/>
  <c r="E27"/>
  <c r="N27"/>
  <c r="S53"/>
  <c r="S51"/>
  <c r="S49"/>
  <c r="S47"/>
  <c r="S45"/>
  <c r="S42"/>
  <c r="S38"/>
  <c r="S34"/>
  <c r="S30"/>
  <c r="S26"/>
  <c r="AH104"/>
  <c r="AI104" s="1"/>
  <c r="AH103"/>
  <c r="AI103" s="1"/>
  <c r="AH102"/>
  <c r="AI102" s="1"/>
  <c r="AH101"/>
  <c r="AI101" s="1"/>
  <c r="AH100"/>
  <c r="AI100" s="1"/>
  <c r="AH99"/>
  <c r="AI99" s="1"/>
  <c r="AH98"/>
  <c r="AI98" s="1"/>
  <c r="AH97"/>
  <c r="AI97" s="1"/>
  <c r="R96"/>
  <c r="W96" s="1"/>
  <c r="N96"/>
  <c r="S96" s="1"/>
  <c r="R94"/>
  <c r="W94" s="1"/>
  <c r="N94"/>
  <c r="R92"/>
  <c r="W92" s="1"/>
  <c r="N92"/>
  <c r="R90"/>
  <c r="W90" s="1"/>
  <c r="N90"/>
  <c r="S90" s="1"/>
  <c r="R88"/>
  <c r="W88" s="1"/>
  <c r="N88"/>
  <c r="R86"/>
  <c r="W86" s="1"/>
  <c r="N86"/>
  <c r="S86" s="1"/>
  <c r="R84"/>
  <c r="W84" s="1"/>
  <c r="N84"/>
  <c r="S84" s="1"/>
  <c r="R82"/>
  <c r="W82" s="1"/>
  <c r="N82"/>
  <c r="S82" s="1"/>
  <c r="R80"/>
  <c r="W80" s="1"/>
  <c r="N80"/>
  <c r="S80" s="1"/>
  <c r="R78"/>
  <c r="W78" s="1"/>
  <c r="N78"/>
  <c r="R76"/>
  <c r="W76" s="1"/>
  <c r="N76"/>
  <c r="S76" s="1"/>
  <c r="R74"/>
  <c r="W74" s="1"/>
  <c r="N74"/>
  <c r="S74" s="1"/>
  <c r="R72"/>
  <c r="W72" s="1"/>
  <c r="N72"/>
  <c r="R70"/>
  <c r="W70" s="1"/>
  <c r="N70"/>
  <c r="R68"/>
  <c r="W68" s="1"/>
  <c r="N68"/>
  <c r="S68" s="1"/>
  <c r="R66"/>
  <c r="W66" s="1"/>
  <c r="N66"/>
  <c r="S66" s="1"/>
  <c r="R64"/>
  <c r="W64" s="1"/>
  <c r="N64"/>
  <c r="S64" s="1"/>
  <c r="R62"/>
  <c r="W62" s="1"/>
  <c r="N62"/>
  <c r="R60"/>
  <c r="W60" s="1"/>
  <c r="N60"/>
  <c r="S60" s="1"/>
  <c r="R58"/>
  <c r="W58" s="1"/>
  <c r="N58"/>
  <c r="R56"/>
  <c r="W56" s="1"/>
  <c r="N56"/>
  <c r="AD54"/>
  <c r="R54"/>
  <c r="W54" s="1"/>
  <c r="N54"/>
  <c r="S54" s="1"/>
  <c r="AD52"/>
  <c r="R52"/>
  <c r="W52" s="1"/>
  <c r="N52"/>
  <c r="U52" s="1"/>
  <c r="Z52" s="1"/>
  <c r="U51"/>
  <c r="Z51" s="1"/>
  <c r="AD50"/>
  <c r="R50"/>
  <c r="W50" s="1"/>
  <c r="N50"/>
  <c r="AD48"/>
  <c r="R48"/>
  <c r="W48" s="1"/>
  <c r="N48"/>
  <c r="S48" s="1"/>
  <c r="AD46"/>
  <c r="R46"/>
  <c r="W46" s="1"/>
  <c r="N46"/>
  <c r="U45"/>
  <c r="Z45" s="1"/>
  <c r="AD44"/>
  <c r="R44"/>
  <c r="W44" s="1"/>
  <c r="N44"/>
  <c r="P41"/>
  <c r="U41" s="1"/>
  <c r="S40"/>
  <c r="P37"/>
  <c r="S36"/>
  <c r="P33"/>
  <c r="U33" s="1"/>
  <c r="S32"/>
  <c r="P29"/>
  <c r="S28"/>
  <c r="P25"/>
  <c r="AC96"/>
  <c r="AE96"/>
  <c r="K95"/>
  <c r="AD95" s="1"/>
  <c r="Q95"/>
  <c r="V95" s="1"/>
  <c r="G95"/>
  <c r="O95"/>
  <c r="T95" s="1"/>
  <c r="AC94"/>
  <c r="AE94"/>
  <c r="K93"/>
  <c r="AD93" s="1"/>
  <c r="Q93"/>
  <c r="V93" s="1"/>
  <c r="Z93" s="1"/>
  <c r="G93"/>
  <c r="O93"/>
  <c r="T93" s="1"/>
  <c r="AC92"/>
  <c r="AE92"/>
  <c r="K91"/>
  <c r="AD91" s="1"/>
  <c r="Q91"/>
  <c r="V91" s="1"/>
  <c r="G91"/>
  <c r="O91"/>
  <c r="T91" s="1"/>
  <c r="AC90"/>
  <c r="AE90"/>
  <c r="K89"/>
  <c r="AD89" s="1"/>
  <c r="Q89"/>
  <c r="V89" s="1"/>
  <c r="G89"/>
  <c r="O89"/>
  <c r="T89" s="1"/>
  <c r="AC88"/>
  <c r="AE88"/>
  <c r="K87"/>
  <c r="AD87" s="1"/>
  <c r="Q87"/>
  <c r="V87" s="1"/>
  <c r="G87"/>
  <c r="O87"/>
  <c r="T87" s="1"/>
  <c r="AC86"/>
  <c r="AE86"/>
  <c r="K85"/>
  <c r="AD85" s="1"/>
  <c r="Q85"/>
  <c r="V85" s="1"/>
  <c r="Z85" s="1"/>
  <c r="G85"/>
  <c r="O85"/>
  <c r="T85" s="1"/>
  <c r="AC84"/>
  <c r="AE84"/>
  <c r="K83"/>
  <c r="AD83" s="1"/>
  <c r="Q83"/>
  <c r="V83" s="1"/>
  <c r="Z83" s="1"/>
  <c r="G83"/>
  <c r="O83"/>
  <c r="T83" s="1"/>
  <c r="AC82"/>
  <c r="AE82"/>
  <c r="K81"/>
  <c r="AD81" s="1"/>
  <c r="Q81"/>
  <c r="V81" s="1"/>
  <c r="Z81" s="1"/>
  <c r="G81"/>
  <c r="O81"/>
  <c r="T81" s="1"/>
  <c r="AC80"/>
  <c r="AE80"/>
  <c r="K79"/>
  <c r="AD79" s="1"/>
  <c r="Q79"/>
  <c r="V79" s="1"/>
  <c r="G79"/>
  <c r="O79"/>
  <c r="T79" s="1"/>
  <c r="AC78"/>
  <c r="AE78"/>
  <c r="K77"/>
  <c r="AD77" s="1"/>
  <c r="Q77"/>
  <c r="V77" s="1"/>
  <c r="G77"/>
  <c r="O77"/>
  <c r="T77" s="1"/>
  <c r="AC76"/>
  <c r="AE76"/>
  <c r="K75"/>
  <c r="AD75" s="1"/>
  <c r="Q75"/>
  <c r="V75" s="1"/>
  <c r="Z75" s="1"/>
  <c r="G75"/>
  <c r="O75"/>
  <c r="T75" s="1"/>
  <c r="AC74"/>
  <c r="AE74"/>
  <c r="K73"/>
  <c r="AD73" s="1"/>
  <c r="Q73"/>
  <c r="V73" s="1"/>
  <c r="G73"/>
  <c r="O73"/>
  <c r="T73" s="1"/>
  <c r="AC72"/>
  <c r="AE72"/>
  <c r="K71"/>
  <c r="AD71" s="1"/>
  <c r="Q71"/>
  <c r="V71" s="1"/>
  <c r="Z71" s="1"/>
  <c r="G71"/>
  <c r="O71"/>
  <c r="T71" s="1"/>
  <c r="AC70"/>
  <c r="AE70"/>
  <c r="K69"/>
  <c r="AD69" s="1"/>
  <c r="Q69"/>
  <c r="V69" s="1"/>
  <c r="G69"/>
  <c r="O69"/>
  <c r="T69" s="1"/>
  <c r="AC68"/>
  <c r="AE68"/>
  <c r="K67"/>
  <c r="AD67" s="1"/>
  <c r="Q67"/>
  <c r="V67" s="1"/>
  <c r="Z67" s="1"/>
  <c r="G67"/>
  <c r="O67"/>
  <c r="T67" s="1"/>
  <c r="AC66"/>
  <c r="AE66"/>
  <c r="K65"/>
  <c r="AD65" s="1"/>
  <c r="Q65"/>
  <c r="V65" s="1"/>
  <c r="Z65" s="1"/>
  <c r="G65"/>
  <c r="O65"/>
  <c r="T65" s="1"/>
  <c r="AC64"/>
  <c r="AE64"/>
  <c r="K63"/>
  <c r="AD63" s="1"/>
  <c r="Q63"/>
  <c r="V63" s="1"/>
  <c r="G63"/>
  <c r="O63"/>
  <c r="T63" s="1"/>
  <c r="AC62"/>
  <c r="AE62"/>
  <c r="K61"/>
  <c r="AD61" s="1"/>
  <c r="Q61"/>
  <c r="V61" s="1"/>
  <c r="G61"/>
  <c r="O61"/>
  <c r="T61" s="1"/>
  <c r="AC60"/>
  <c r="AE60"/>
  <c r="K59"/>
  <c r="AD59" s="1"/>
  <c r="Q59"/>
  <c r="V59" s="1"/>
  <c r="G59"/>
  <c r="O59"/>
  <c r="T59" s="1"/>
  <c r="AC58"/>
  <c r="AE58"/>
  <c r="K57"/>
  <c r="AD57" s="1"/>
  <c r="Q57"/>
  <c r="V57" s="1"/>
  <c r="Z57" s="1"/>
  <c r="G57"/>
  <c r="O57"/>
  <c r="T57" s="1"/>
  <c r="AC56"/>
  <c r="AE56"/>
  <c r="K55"/>
  <c r="AD55" s="1"/>
  <c r="Q55"/>
  <c r="V55" s="1"/>
  <c r="Z55" s="1"/>
  <c r="G55"/>
  <c r="O55"/>
  <c r="T55" s="1"/>
  <c r="U96"/>
  <c r="Z96" s="1"/>
  <c r="S95"/>
  <c r="U94"/>
  <c r="Z94" s="1"/>
  <c r="S93"/>
  <c r="U92"/>
  <c r="Z92" s="1"/>
  <c r="S91"/>
  <c r="U90"/>
  <c r="Z90" s="1"/>
  <c r="S89"/>
  <c r="S87"/>
  <c r="U86"/>
  <c r="Z86" s="1"/>
  <c r="S85"/>
  <c r="U84"/>
  <c r="Z84" s="1"/>
  <c r="S83"/>
  <c r="S81"/>
  <c r="S79"/>
  <c r="S77"/>
  <c r="U76"/>
  <c r="Z76" s="1"/>
  <c r="S75"/>
  <c r="S73"/>
  <c r="S71"/>
  <c r="U70"/>
  <c r="Z70" s="1"/>
  <c r="S69"/>
  <c r="U66"/>
  <c r="Z66" s="1"/>
  <c r="U64"/>
  <c r="Z64" s="1"/>
  <c r="U62"/>
  <c r="Z62" s="1"/>
  <c r="S59"/>
  <c r="S55"/>
  <c r="U54"/>
  <c r="Z54" s="1"/>
  <c r="K43"/>
  <c r="Q43"/>
  <c r="V43" s="1"/>
  <c r="G43"/>
  <c r="O43"/>
  <c r="T43" s="1"/>
  <c r="AC42"/>
  <c r="AE42"/>
  <c r="K41"/>
  <c r="Q41"/>
  <c r="V41" s="1"/>
  <c r="G41"/>
  <c r="O41"/>
  <c r="T41" s="1"/>
  <c r="AC40"/>
  <c r="AE40"/>
  <c r="K39"/>
  <c r="Q39"/>
  <c r="V39" s="1"/>
  <c r="G39"/>
  <c r="O39"/>
  <c r="T39" s="1"/>
  <c r="AC38"/>
  <c r="AE38"/>
  <c r="K37"/>
  <c r="Q37"/>
  <c r="V37" s="1"/>
  <c r="G37"/>
  <c r="O37"/>
  <c r="T37" s="1"/>
  <c r="AC36"/>
  <c r="AE36"/>
  <c r="K35"/>
  <c r="Q35"/>
  <c r="V35" s="1"/>
  <c r="Z35" s="1"/>
  <c r="G35"/>
  <c r="O35"/>
  <c r="T35" s="1"/>
  <c r="AC34"/>
  <c r="AE34"/>
  <c r="K33"/>
  <c r="Q33"/>
  <c r="V33" s="1"/>
  <c r="G33"/>
  <c r="O33"/>
  <c r="T33" s="1"/>
  <c r="AC32"/>
  <c r="AE32"/>
  <c r="K31"/>
  <c r="Q31"/>
  <c r="V31" s="1"/>
  <c r="Z31" s="1"/>
  <c r="G31"/>
  <c r="O31"/>
  <c r="T31" s="1"/>
  <c r="AC30"/>
  <c r="AE30"/>
  <c r="K29"/>
  <c r="Q29"/>
  <c r="V29" s="1"/>
  <c r="G29"/>
  <c r="O29"/>
  <c r="T29" s="1"/>
  <c r="AC28"/>
  <c r="AE28"/>
  <c r="K27"/>
  <c r="Q27"/>
  <c r="V27" s="1"/>
  <c r="G27"/>
  <c r="O27"/>
  <c r="T27" s="1"/>
  <c r="AC26"/>
  <c r="AE26"/>
  <c r="K25"/>
  <c r="Q25"/>
  <c r="V25" s="1"/>
  <c r="G25"/>
  <c r="O25"/>
  <c r="T25" s="1"/>
  <c r="AF24"/>
  <c r="AH24"/>
  <c r="AG24"/>
  <c r="AF23"/>
  <c r="AH23"/>
  <c r="AG23"/>
  <c r="AF22"/>
  <c r="AH22"/>
  <c r="AG22"/>
  <c r="AF21"/>
  <c r="AH21"/>
  <c r="AG21"/>
  <c r="AF20"/>
  <c r="AH20"/>
  <c r="AG20"/>
  <c r="AF19"/>
  <c r="AH19"/>
  <c r="AG19"/>
  <c r="U42"/>
  <c r="Z42" s="1"/>
  <c r="U38"/>
  <c r="Z38" s="1"/>
  <c r="U36"/>
  <c r="Z36" s="1"/>
  <c r="U34"/>
  <c r="Z34" s="1"/>
  <c r="U26"/>
  <c r="Z26" s="1"/>
  <c r="K18"/>
  <c r="AD18" s="1"/>
  <c r="Q18"/>
  <c r="V18" s="1"/>
  <c r="G18"/>
  <c r="O18"/>
  <c r="T18" s="1"/>
  <c r="AC17"/>
  <c r="AE17"/>
  <c r="K16"/>
  <c r="AD16" s="1"/>
  <c r="Q16"/>
  <c r="V16" s="1"/>
  <c r="G16"/>
  <c r="O16"/>
  <c r="T16" s="1"/>
  <c r="AC15"/>
  <c r="AE15"/>
  <c r="K14"/>
  <c r="AD14" s="1"/>
  <c r="Q14"/>
  <c r="V14" s="1"/>
  <c r="G14"/>
  <c r="O14"/>
  <c r="AC13"/>
  <c r="AE13"/>
  <c r="K12"/>
  <c r="AD12" s="1"/>
  <c r="Q12"/>
  <c r="V12" s="1"/>
  <c r="Z12" s="1"/>
  <c r="G12"/>
  <c r="O12"/>
  <c r="AC11"/>
  <c r="AE11"/>
  <c r="K10"/>
  <c r="AD10" s="1"/>
  <c r="Q10"/>
  <c r="V10" s="1"/>
  <c r="G10"/>
  <c r="O10"/>
  <c r="T10" s="1"/>
  <c r="AC9"/>
  <c r="AE9"/>
  <c r="K8"/>
  <c r="AD8" s="1"/>
  <c r="Q8"/>
  <c r="V8" s="1"/>
  <c r="G8"/>
  <c r="O8"/>
  <c r="T8" s="1"/>
  <c r="AC7"/>
  <c r="AE7"/>
  <c r="K6"/>
  <c r="AD6" s="1"/>
  <c r="Q6"/>
  <c r="V6" s="1"/>
  <c r="G6"/>
  <c r="O6"/>
  <c r="AC5"/>
  <c r="AE5"/>
  <c r="K4"/>
  <c r="AD4" s="1"/>
  <c r="Q4"/>
  <c r="V4" s="1"/>
  <c r="G4"/>
  <c r="O4"/>
  <c r="Q24"/>
  <c r="V24" s="1"/>
  <c r="O24"/>
  <c r="T24" s="1"/>
  <c r="Q23"/>
  <c r="V23" s="1"/>
  <c r="O23"/>
  <c r="T23" s="1"/>
  <c r="Q22"/>
  <c r="V22" s="1"/>
  <c r="Z22" s="1"/>
  <c r="O22"/>
  <c r="T22" s="1"/>
  <c r="Q21"/>
  <c r="V21" s="1"/>
  <c r="Z21" s="1"/>
  <c r="O21"/>
  <c r="T21" s="1"/>
  <c r="Q20"/>
  <c r="V20" s="1"/>
  <c r="Z20" s="1"/>
  <c r="O20"/>
  <c r="T20" s="1"/>
  <c r="Q19"/>
  <c r="V19" s="1"/>
  <c r="O19"/>
  <c r="T19" s="1"/>
  <c r="AE18"/>
  <c r="R18"/>
  <c r="W18" s="1"/>
  <c r="N18"/>
  <c r="R16"/>
  <c r="W16" s="1"/>
  <c r="N16"/>
  <c r="S16" s="1"/>
  <c r="R14"/>
  <c r="W14" s="1"/>
  <c r="N14"/>
  <c r="R12"/>
  <c r="W12" s="1"/>
  <c r="N12"/>
  <c r="S12" s="1"/>
  <c r="R10"/>
  <c r="W10" s="1"/>
  <c r="N10"/>
  <c r="R8"/>
  <c r="W8" s="1"/>
  <c r="N8"/>
  <c r="S8" s="1"/>
  <c r="R6"/>
  <c r="W6" s="1"/>
  <c r="N6"/>
  <c r="R4"/>
  <c r="W4" s="1"/>
  <c r="N4"/>
  <c r="S4" s="1"/>
  <c r="K17"/>
  <c r="AD17" s="1"/>
  <c r="Q17"/>
  <c r="V17" s="1"/>
  <c r="G17"/>
  <c r="O17"/>
  <c r="T17" s="1"/>
  <c r="AC16"/>
  <c r="AE16"/>
  <c r="K15"/>
  <c r="AD15" s="1"/>
  <c r="Q15"/>
  <c r="V15" s="1"/>
  <c r="G15"/>
  <c r="O15"/>
  <c r="T15" s="1"/>
  <c r="AC14"/>
  <c r="AE14"/>
  <c r="K13"/>
  <c r="AD13" s="1"/>
  <c r="Q13"/>
  <c r="V13" s="1"/>
  <c r="G13"/>
  <c r="O13"/>
  <c r="T13" s="1"/>
  <c r="AC12"/>
  <c r="AE12"/>
  <c r="K11"/>
  <c r="AD11" s="1"/>
  <c r="Q11"/>
  <c r="V11" s="1"/>
  <c r="G11"/>
  <c r="O11"/>
  <c r="T11" s="1"/>
  <c r="AC10"/>
  <c r="AE10"/>
  <c r="K9"/>
  <c r="AD9" s="1"/>
  <c r="Q9"/>
  <c r="V9" s="1"/>
  <c r="G9"/>
  <c r="O9"/>
  <c r="T9" s="1"/>
  <c r="AC8"/>
  <c r="AE8"/>
  <c r="K7"/>
  <c r="AD7" s="1"/>
  <c r="Q7"/>
  <c r="V7" s="1"/>
  <c r="G7"/>
  <c r="O7"/>
  <c r="T7" s="1"/>
  <c r="AC6"/>
  <c r="AE6"/>
  <c r="K5"/>
  <c r="AD5" s="1"/>
  <c r="Q5"/>
  <c r="V5" s="1"/>
  <c r="G5"/>
  <c r="O5"/>
  <c r="T5" s="1"/>
  <c r="AC4"/>
  <c r="AE4"/>
  <c r="Q1"/>
  <c r="V1" s="1"/>
  <c r="AD2"/>
  <c r="S17"/>
  <c r="U16"/>
  <c r="Z16" s="1"/>
  <c r="U14"/>
  <c r="Z14" s="1"/>
  <c r="S11"/>
  <c r="U10"/>
  <c r="Z10" s="1"/>
  <c r="S9"/>
  <c r="U8"/>
  <c r="Z8" s="1"/>
  <c r="S7"/>
  <c r="U6"/>
  <c r="Z6" s="1"/>
  <c r="S5"/>
  <c r="U4"/>
  <c r="Z4" s="1"/>
  <c r="AB2"/>
  <c r="AG1"/>
  <c r="AK97" l="1"/>
  <c r="AJ97"/>
  <c r="AK99"/>
  <c r="AJ99"/>
  <c r="AK101"/>
  <c r="AJ101"/>
  <c r="AK103"/>
  <c r="AJ103"/>
  <c r="AK98"/>
  <c r="AJ98"/>
  <c r="AK100"/>
  <c r="AJ100"/>
  <c r="AK102"/>
  <c r="AJ102"/>
  <c r="Y5"/>
  <c r="AB5" s="1"/>
  <c r="Y7"/>
  <c r="AB7" s="1"/>
  <c r="Y11"/>
  <c r="AB11" s="1"/>
  <c r="Y8"/>
  <c r="AB8" s="1"/>
  <c r="X8"/>
  <c r="AA8" s="1"/>
  <c r="Y16"/>
  <c r="AB16" s="1"/>
  <c r="X16"/>
  <c r="AA16" s="1"/>
  <c r="AG25"/>
  <c r="AH25"/>
  <c r="AF25"/>
  <c r="AG27"/>
  <c r="AH27"/>
  <c r="AF27"/>
  <c r="AG29"/>
  <c r="AH29"/>
  <c r="AF29"/>
  <c r="AG31"/>
  <c r="AH31"/>
  <c r="AF31"/>
  <c r="AG33"/>
  <c r="AH33"/>
  <c r="AF33"/>
  <c r="AG35"/>
  <c r="AH35"/>
  <c r="AF35"/>
  <c r="AG37"/>
  <c r="AH37"/>
  <c r="AF37"/>
  <c r="AG39"/>
  <c r="AH39"/>
  <c r="AF39"/>
  <c r="AG41"/>
  <c r="AH41"/>
  <c r="AF41"/>
  <c r="AG43"/>
  <c r="AF43"/>
  <c r="AH43"/>
  <c r="Y55"/>
  <c r="AB55" s="1"/>
  <c r="X55"/>
  <c r="AA55" s="1"/>
  <c r="Y59"/>
  <c r="AB59" s="1"/>
  <c r="Y69"/>
  <c r="AB69" s="1"/>
  <c r="Y71"/>
  <c r="AB71" s="1"/>
  <c r="X71"/>
  <c r="AA71" s="1"/>
  <c r="Y75"/>
  <c r="AB75" s="1"/>
  <c r="X75"/>
  <c r="AA75" s="1"/>
  <c r="Y77"/>
  <c r="AB77" s="1"/>
  <c r="Y81"/>
  <c r="AB81" s="1"/>
  <c r="X81"/>
  <c r="AA81" s="1"/>
  <c r="Y89"/>
  <c r="AB89" s="1"/>
  <c r="Y91"/>
  <c r="AB91" s="1"/>
  <c r="Y93"/>
  <c r="AB93" s="1"/>
  <c r="X93"/>
  <c r="AA93" s="1"/>
  <c r="Y95"/>
  <c r="AB95" s="1"/>
  <c r="Y48"/>
  <c r="AB48" s="1"/>
  <c r="Y54"/>
  <c r="AB54" s="1"/>
  <c r="X54"/>
  <c r="AA54" s="1"/>
  <c r="Y66"/>
  <c r="AB66" s="1"/>
  <c r="X66"/>
  <c r="AA66" s="1"/>
  <c r="Y76"/>
  <c r="AB76" s="1"/>
  <c r="X76"/>
  <c r="AA76" s="1"/>
  <c r="Y84"/>
  <c r="AB84" s="1"/>
  <c r="X84"/>
  <c r="AA84" s="1"/>
  <c r="Y86"/>
  <c r="AB86" s="1"/>
  <c r="X86"/>
  <c r="AA86" s="1"/>
  <c r="Y90"/>
  <c r="AB90" s="1"/>
  <c r="X90"/>
  <c r="AA90" s="1"/>
  <c r="Y96"/>
  <c r="AB96" s="1"/>
  <c r="X96"/>
  <c r="AA96" s="1"/>
  <c r="Y45"/>
  <c r="AB45" s="1"/>
  <c r="X45"/>
  <c r="AA45" s="1"/>
  <c r="Y47"/>
  <c r="AB47" s="1"/>
  <c r="X47"/>
  <c r="AA47" s="1"/>
  <c r="Y49"/>
  <c r="AB49" s="1"/>
  <c r="X49"/>
  <c r="AA49" s="1"/>
  <c r="U5"/>
  <c r="Z5" s="1"/>
  <c r="U9"/>
  <c r="Z9" s="1"/>
  <c r="U13"/>
  <c r="Z13" s="1"/>
  <c r="U17"/>
  <c r="Z17" s="1"/>
  <c r="T4"/>
  <c r="X4" s="1"/>
  <c r="AA4" s="1"/>
  <c r="T6"/>
  <c r="T12"/>
  <c r="X12" s="1"/>
  <c r="AA12" s="1"/>
  <c r="T14"/>
  <c r="S19"/>
  <c r="S21"/>
  <c r="S23"/>
  <c r="U25"/>
  <c r="Z25" s="1"/>
  <c r="U29"/>
  <c r="Z29" s="1"/>
  <c r="Z33"/>
  <c r="U37"/>
  <c r="Z37" s="1"/>
  <c r="Z41"/>
  <c r="U61"/>
  <c r="Z61" s="1"/>
  <c r="U69"/>
  <c r="Z69" s="1"/>
  <c r="U77"/>
  <c r="Z77" s="1"/>
  <c r="U87"/>
  <c r="Z87" s="1"/>
  <c r="U91"/>
  <c r="Z91" s="1"/>
  <c r="U24"/>
  <c r="Z24" s="1"/>
  <c r="U27"/>
  <c r="Z27" s="1"/>
  <c r="U39"/>
  <c r="Z39" s="1"/>
  <c r="U43"/>
  <c r="Z43" s="1"/>
  <c r="S27"/>
  <c r="S31"/>
  <c r="S35"/>
  <c r="S39"/>
  <c r="S43"/>
  <c r="T50"/>
  <c r="T56"/>
  <c r="T58"/>
  <c r="T60"/>
  <c r="X60" s="1"/>
  <c r="AA60" s="1"/>
  <c r="T64"/>
  <c r="X64" s="1"/>
  <c r="AA64" s="1"/>
  <c r="T68"/>
  <c r="X68" s="1"/>
  <c r="AA68" s="1"/>
  <c r="T72"/>
  <c r="T74"/>
  <c r="X74" s="1"/>
  <c r="AA74" s="1"/>
  <c r="T78"/>
  <c r="T80"/>
  <c r="X80" s="1"/>
  <c r="AA80" s="1"/>
  <c r="T82"/>
  <c r="X82" s="1"/>
  <c r="AA82" s="1"/>
  <c r="T88"/>
  <c r="S25"/>
  <c r="S29"/>
  <c r="S33"/>
  <c r="S37"/>
  <c r="S41"/>
  <c r="Y9"/>
  <c r="AB9" s="1"/>
  <c r="X9"/>
  <c r="AA9" s="1"/>
  <c r="Y17"/>
  <c r="AB17" s="1"/>
  <c r="X17"/>
  <c r="AA17" s="1"/>
  <c r="AG5"/>
  <c r="AH5"/>
  <c r="AF5"/>
  <c r="AG7"/>
  <c r="AH7"/>
  <c r="AF7"/>
  <c r="AG9"/>
  <c r="AH9"/>
  <c r="AF9"/>
  <c r="AG11"/>
  <c r="AH11"/>
  <c r="AF11"/>
  <c r="AG13"/>
  <c r="AH13"/>
  <c r="AF13"/>
  <c r="AG15"/>
  <c r="AH15"/>
  <c r="AF15"/>
  <c r="AG17"/>
  <c r="AH17"/>
  <c r="AF17"/>
  <c r="AG4"/>
  <c r="AF4"/>
  <c r="AH4"/>
  <c r="AG6"/>
  <c r="AF6"/>
  <c r="AH6"/>
  <c r="AG8"/>
  <c r="AF8"/>
  <c r="AH8"/>
  <c r="AG10"/>
  <c r="AF10"/>
  <c r="AH10"/>
  <c r="AG12"/>
  <c r="AF12"/>
  <c r="AH12"/>
  <c r="AG14"/>
  <c r="AF14"/>
  <c r="AH14"/>
  <c r="AG16"/>
  <c r="AF16"/>
  <c r="AH16"/>
  <c r="AF18"/>
  <c r="AH18"/>
  <c r="AG18"/>
  <c r="Y73"/>
  <c r="AB73" s="1"/>
  <c r="Y79"/>
  <c r="AB79" s="1"/>
  <c r="Y83"/>
  <c r="AB83" s="1"/>
  <c r="X83"/>
  <c r="AA83" s="1"/>
  <c r="Y85"/>
  <c r="AB85" s="1"/>
  <c r="X85"/>
  <c r="AA85" s="1"/>
  <c r="Y87"/>
  <c r="AB87" s="1"/>
  <c r="X87"/>
  <c r="AA87" s="1"/>
  <c r="AG55"/>
  <c r="AH55"/>
  <c r="AF55"/>
  <c r="AG57"/>
  <c r="AH57"/>
  <c r="AF57"/>
  <c r="AG59"/>
  <c r="AH59"/>
  <c r="AF59"/>
  <c r="AG61"/>
  <c r="AH61"/>
  <c r="AF61"/>
  <c r="AG63"/>
  <c r="AH63"/>
  <c r="AF63"/>
  <c r="AG65"/>
  <c r="AH65"/>
  <c r="AF65"/>
  <c r="AG67"/>
  <c r="AH67"/>
  <c r="AF67"/>
  <c r="AG69"/>
  <c r="AH69"/>
  <c r="AF69"/>
  <c r="AG71"/>
  <c r="AH71"/>
  <c r="AF71"/>
  <c r="AG73"/>
  <c r="AH73"/>
  <c r="AF73"/>
  <c r="AG75"/>
  <c r="AH75"/>
  <c r="AF75"/>
  <c r="AG77"/>
  <c r="AH77"/>
  <c r="AF77"/>
  <c r="AG79"/>
  <c r="AH79"/>
  <c r="AF79"/>
  <c r="AG81"/>
  <c r="AH81"/>
  <c r="AF81"/>
  <c r="AG83"/>
  <c r="AH83"/>
  <c r="AF83"/>
  <c r="AG85"/>
  <c r="AH85"/>
  <c r="AF85"/>
  <c r="AG87"/>
  <c r="AH87"/>
  <c r="AF87"/>
  <c r="AG89"/>
  <c r="AH89"/>
  <c r="AF89"/>
  <c r="AG91"/>
  <c r="AH91"/>
  <c r="AF91"/>
  <c r="AG93"/>
  <c r="AH93"/>
  <c r="AF93"/>
  <c r="AG95"/>
  <c r="AH95"/>
  <c r="AF95"/>
  <c r="Y28"/>
  <c r="AB28" s="1"/>
  <c r="X28"/>
  <c r="AA28" s="1"/>
  <c r="Y32"/>
  <c r="AB32" s="1"/>
  <c r="X32"/>
  <c r="AA32" s="1"/>
  <c r="Y36"/>
  <c r="AB36" s="1"/>
  <c r="X36"/>
  <c r="AA36" s="1"/>
  <c r="Y40"/>
  <c r="AB40" s="1"/>
  <c r="X40"/>
  <c r="AA40" s="1"/>
  <c r="AJ104"/>
  <c r="AK104"/>
  <c r="Y26"/>
  <c r="AB26" s="1"/>
  <c r="X26"/>
  <c r="AA26" s="1"/>
  <c r="Y30"/>
  <c r="AB30" s="1"/>
  <c r="X30"/>
  <c r="AA30" s="1"/>
  <c r="Y34"/>
  <c r="AB34" s="1"/>
  <c r="X34"/>
  <c r="AA34" s="1"/>
  <c r="Y38"/>
  <c r="AB38" s="1"/>
  <c r="X38"/>
  <c r="AA38" s="1"/>
  <c r="Y42"/>
  <c r="AB42" s="1"/>
  <c r="X42"/>
  <c r="AA42" s="1"/>
  <c r="Y51"/>
  <c r="AB51" s="1"/>
  <c r="X51"/>
  <c r="AA51" s="1"/>
  <c r="Y53"/>
  <c r="AB53" s="1"/>
  <c r="X53"/>
  <c r="AA53" s="1"/>
  <c r="AC27"/>
  <c r="AE27"/>
  <c r="AD27"/>
  <c r="AG28"/>
  <c r="AF28"/>
  <c r="AH28"/>
  <c r="AC31"/>
  <c r="AE31"/>
  <c r="AD31"/>
  <c r="AG32"/>
  <c r="AF32"/>
  <c r="AH32"/>
  <c r="AC35"/>
  <c r="AE35"/>
  <c r="AD35"/>
  <c r="AG36"/>
  <c r="AF36"/>
  <c r="AH36"/>
  <c r="AC39"/>
  <c r="AE39"/>
  <c r="AD39"/>
  <c r="AG40"/>
  <c r="AF40"/>
  <c r="AH40"/>
  <c r="AC43"/>
  <c r="AE43"/>
  <c r="AD43"/>
  <c r="AG44"/>
  <c r="AH44"/>
  <c r="AF44"/>
  <c r="AG46"/>
  <c r="AH46"/>
  <c r="AF46"/>
  <c r="AG48"/>
  <c r="AH48"/>
  <c r="AF48"/>
  <c r="AG50"/>
  <c r="AH50"/>
  <c r="AF50"/>
  <c r="AG52"/>
  <c r="AH52"/>
  <c r="AF52"/>
  <c r="AG54"/>
  <c r="AF54"/>
  <c r="AH54"/>
  <c r="AG56"/>
  <c r="AF56"/>
  <c r="AH56"/>
  <c r="AG58"/>
  <c r="AF58"/>
  <c r="AH58"/>
  <c r="AG60"/>
  <c r="AF60"/>
  <c r="AH60"/>
  <c r="AG62"/>
  <c r="AF62"/>
  <c r="AH62"/>
  <c r="AG64"/>
  <c r="AF64"/>
  <c r="AH64"/>
  <c r="AG66"/>
  <c r="AF66"/>
  <c r="AH66"/>
  <c r="AG68"/>
  <c r="AF68"/>
  <c r="AH68"/>
  <c r="AG70"/>
  <c r="AF70"/>
  <c r="AH70"/>
  <c r="AG72"/>
  <c r="AF72"/>
  <c r="AH72"/>
  <c r="AG74"/>
  <c r="AF74"/>
  <c r="AH74"/>
  <c r="AG76"/>
  <c r="AF76"/>
  <c r="AH76"/>
  <c r="AG78"/>
  <c r="AF78"/>
  <c r="AH78"/>
  <c r="AG80"/>
  <c r="AF80"/>
  <c r="AH80"/>
  <c r="AG82"/>
  <c r="AF82"/>
  <c r="AH82"/>
  <c r="AG84"/>
  <c r="AF84"/>
  <c r="AH84"/>
  <c r="AG86"/>
  <c r="AF86"/>
  <c r="AH86"/>
  <c r="AG88"/>
  <c r="AF88"/>
  <c r="AH88"/>
  <c r="AG90"/>
  <c r="AF90"/>
  <c r="AH90"/>
  <c r="AG92"/>
  <c r="AF92"/>
  <c r="AH92"/>
  <c r="AG94"/>
  <c r="AF94"/>
  <c r="AH94"/>
  <c r="AG96"/>
  <c r="AF96"/>
  <c r="AH96"/>
  <c r="AC25"/>
  <c r="AE25"/>
  <c r="AD25"/>
  <c r="AG26"/>
  <c r="AF26"/>
  <c r="AH26"/>
  <c r="AC29"/>
  <c r="AE29"/>
  <c r="AD29"/>
  <c r="AG30"/>
  <c r="AF30"/>
  <c r="AH30"/>
  <c r="AC33"/>
  <c r="AE33"/>
  <c r="AD33"/>
  <c r="AG34"/>
  <c r="AF34"/>
  <c r="AH34"/>
  <c r="AC37"/>
  <c r="AE37"/>
  <c r="AD37"/>
  <c r="AG38"/>
  <c r="AF38"/>
  <c r="AH38"/>
  <c r="AC41"/>
  <c r="AE41"/>
  <c r="AD41"/>
  <c r="AG42"/>
  <c r="AF42"/>
  <c r="AH42"/>
  <c r="AG45"/>
  <c r="AF45"/>
  <c r="AH45"/>
  <c r="AG47"/>
  <c r="AF47"/>
  <c r="AH47"/>
  <c r="AG49"/>
  <c r="AF49"/>
  <c r="AH49"/>
  <c r="AG51"/>
  <c r="AF51"/>
  <c r="AH51"/>
  <c r="AG53"/>
  <c r="AF53"/>
  <c r="AH53"/>
  <c r="S13"/>
  <c r="S15"/>
  <c r="S6"/>
  <c r="U7"/>
  <c r="Z7" s="1"/>
  <c r="S10"/>
  <c r="U11"/>
  <c r="Z11" s="1"/>
  <c r="S14"/>
  <c r="U15"/>
  <c r="Z15" s="1"/>
  <c r="S18"/>
  <c r="U18"/>
  <c r="Z18" s="1"/>
  <c r="S20"/>
  <c r="S22"/>
  <c r="S24"/>
  <c r="S57"/>
  <c r="S61"/>
  <c r="S63"/>
  <c r="S65"/>
  <c r="S67"/>
  <c r="S44"/>
  <c r="S46"/>
  <c r="S50"/>
  <c r="S52"/>
  <c r="S56"/>
  <c r="S58"/>
  <c r="U59"/>
  <c r="Z59" s="1"/>
  <c r="S62"/>
  <c r="U63"/>
  <c r="Z63" s="1"/>
  <c r="S70"/>
  <c r="S72"/>
  <c r="U73"/>
  <c r="Z73" s="1"/>
  <c r="S78"/>
  <c r="U79"/>
  <c r="Z79" s="1"/>
  <c r="S88"/>
  <c r="U89"/>
  <c r="Z89" s="1"/>
  <c r="S92"/>
  <c r="S94"/>
  <c r="U95"/>
  <c r="Z95" s="1"/>
  <c r="U19"/>
  <c r="Z19" s="1"/>
  <c r="U23"/>
  <c r="Z23" s="1"/>
  <c r="U44"/>
  <c r="Z44" s="1"/>
  <c r="U46"/>
  <c r="Z46" s="1"/>
  <c r="U48"/>
  <c r="Z48" s="1"/>
  <c r="Y62" l="1"/>
  <c r="AB62" s="1"/>
  <c r="AI62" s="1"/>
  <c r="X62"/>
  <c r="AA62" s="1"/>
  <c r="Y58"/>
  <c r="AB58" s="1"/>
  <c r="AI58" s="1"/>
  <c r="X58"/>
  <c r="AA58" s="1"/>
  <c r="Y46"/>
  <c r="AB46" s="1"/>
  <c r="AI46" s="1"/>
  <c r="X46"/>
  <c r="AA46" s="1"/>
  <c r="Y57"/>
  <c r="AB57" s="1"/>
  <c r="AI57" s="1"/>
  <c r="X57"/>
  <c r="AA57" s="1"/>
  <c r="Y92"/>
  <c r="AB92" s="1"/>
  <c r="AI92" s="1"/>
  <c r="X92"/>
  <c r="AA92" s="1"/>
  <c r="Y88"/>
  <c r="AB88" s="1"/>
  <c r="AI88" s="1"/>
  <c r="X88"/>
  <c r="AA88" s="1"/>
  <c r="Y78"/>
  <c r="AB78" s="1"/>
  <c r="AI78" s="1"/>
  <c r="X78"/>
  <c r="AA78" s="1"/>
  <c r="Y72"/>
  <c r="AB72" s="1"/>
  <c r="AI72" s="1"/>
  <c r="X72"/>
  <c r="AA72" s="1"/>
  <c r="Y56"/>
  <c r="AB56" s="1"/>
  <c r="AI56" s="1"/>
  <c r="X56"/>
  <c r="AA56" s="1"/>
  <c r="Y50"/>
  <c r="AB50" s="1"/>
  <c r="AI50" s="1"/>
  <c r="X50"/>
  <c r="AA50" s="1"/>
  <c r="Y44"/>
  <c r="AB44" s="1"/>
  <c r="AI44" s="1"/>
  <c r="X44"/>
  <c r="AA44" s="1"/>
  <c r="Y65"/>
  <c r="AB65" s="1"/>
  <c r="AI65" s="1"/>
  <c r="X65"/>
  <c r="AA65" s="1"/>
  <c r="Y61"/>
  <c r="AB61" s="1"/>
  <c r="AI61" s="1"/>
  <c r="X61"/>
  <c r="AA61" s="1"/>
  <c r="X24"/>
  <c r="AA24" s="1"/>
  <c r="Y24"/>
  <c r="AB24" s="1"/>
  <c r="AI24" s="1"/>
  <c r="X20"/>
  <c r="AA20" s="1"/>
  <c r="Y20"/>
  <c r="AB20" s="1"/>
  <c r="AI20" s="1"/>
  <c r="X18"/>
  <c r="AA18" s="1"/>
  <c r="Y18"/>
  <c r="AB18" s="1"/>
  <c r="AI18" s="1"/>
  <c r="Y14"/>
  <c r="AB14" s="1"/>
  <c r="AI14" s="1"/>
  <c r="X14"/>
  <c r="AA14" s="1"/>
  <c r="Y10"/>
  <c r="AB10" s="1"/>
  <c r="AI10" s="1"/>
  <c r="X10"/>
  <c r="AA10" s="1"/>
  <c r="Y6"/>
  <c r="AB6" s="1"/>
  <c r="AI6" s="1"/>
  <c r="X6"/>
  <c r="AA6" s="1"/>
  <c r="Y13"/>
  <c r="AB13" s="1"/>
  <c r="AI13" s="1"/>
  <c r="X13"/>
  <c r="AA13" s="1"/>
  <c r="Y41"/>
  <c r="AB41" s="1"/>
  <c r="AI41" s="1"/>
  <c r="X41"/>
  <c r="AA41" s="1"/>
  <c r="Y33"/>
  <c r="AB33" s="1"/>
  <c r="AI33" s="1"/>
  <c r="X33"/>
  <c r="AA33" s="1"/>
  <c r="Y25"/>
  <c r="AB25" s="1"/>
  <c r="AI25" s="1"/>
  <c r="X25"/>
  <c r="AA25" s="1"/>
  <c r="Y39"/>
  <c r="AB39" s="1"/>
  <c r="AI39" s="1"/>
  <c r="X39"/>
  <c r="AA39" s="1"/>
  <c r="Y31"/>
  <c r="AB31" s="1"/>
  <c r="AI31" s="1"/>
  <c r="X31"/>
  <c r="AA31" s="1"/>
  <c r="X23"/>
  <c r="AA23" s="1"/>
  <c r="Y23"/>
  <c r="AB23" s="1"/>
  <c r="AI23" s="1"/>
  <c r="X19"/>
  <c r="AA19" s="1"/>
  <c r="Y19"/>
  <c r="AB19" s="1"/>
  <c r="AI19" s="1"/>
  <c r="AI87"/>
  <c r="AI85"/>
  <c r="AI83"/>
  <c r="AI79"/>
  <c r="AI73"/>
  <c r="AI49"/>
  <c r="AI47"/>
  <c r="AI45"/>
  <c r="AI96"/>
  <c r="AI90"/>
  <c r="AI86"/>
  <c r="AI84"/>
  <c r="Y82"/>
  <c r="AB82" s="1"/>
  <c r="AI82" s="1"/>
  <c r="Y80"/>
  <c r="AB80" s="1"/>
  <c r="AI80" s="1"/>
  <c r="AI76"/>
  <c r="Y74"/>
  <c r="AB74" s="1"/>
  <c r="AI74" s="1"/>
  <c r="Y68"/>
  <c r="AB68" s="1"/>
  <c r="AI68" s="1"/>
  <c r="AI66"/>
  <c r="Y64"/>
  <c r="AB64" s="1"/>
  <c r="AI64" s="1"/>
  <c r="Y60"/>
  <c r="AB60" s="1"/>
  <c r="AI60" s="1"/>
  <c r="AI54"/>
  <c r="AI48"/>
  <c r="AI95"/>
  <c r="AI93"/>
  <c r="AI91"/>
  <c r="AI89"/>
  <c r="AI81"/>
  <c r="AI77"/>
  <c r="AI75"/>
  <c r="AI71"/>
  <c r="AI69"/>
  <c r="AI59"/>
  <c r="AI55"/>
  <c r="AI16"/>
  <c r="Y12"/>
  <c r="AB12" s="1"/>
  <c r="AI12" s="1"/>
  <c r="AI8"/>
  <c r="Y4"/>
  <c r="AB4" s="1"/>
  <c r="AI4" s="1"/>
  <c r="AI11"/>
  <c r="AI7"/>
  <c r="AI5"/>
  <c r="Y94"/>
  <c r="AB94" s="1"/>
  <c r="AI94" s="1"/>
  <c r="X94"/>
  <c r="AA94" s="1"/>
  <c r="Y70"/>
  <c r="AB70" s="1"/>
  <c r="AI70" s="1"/>
  <c r="X70"/>
  <c r="AA70" s="1"/>
  <c r="Y52"/>
  <c r="AB52" s="1"/>
  <c r="AI52" s="1"/>
  <c r="X52"/>
  <c r="AA52" s="1"/>
  <c r="Y67"/>
  <c r="AB67" s="1"/>
  <c r="AI67" s="1"/>
  <c r="X67"/>
  <c r="AA67" s="1"/>
  <c r="Y63"/>
  <c r="AB63" s="1"/>
  <c r="AI63" s="1"/>
  <c r="X63"/>
  <c r="AA63" s="1"/>
  <c r="X22"/>
  <c r="AA22" s="1"/>
  <c r="Y22"/>
  <c r="AB22" s="1"/>
  <c r="AI22" s="1"/>
  <c r="Y15"/>
  <c r="AB15" s="1"/>
  <c r="AI15" s="1"/>
  <c r="X15"/>
  <c r="AA15" s="1"/>
  <c r="Y37"/>
  <c r="AB37" s="1"/>
  <c r="AI37" s="1"/>
  <c r="X37"/>
  <c r="AA37" s="1"/>
  <c r="Y29"/>
  <c r="AB29" s="1"/>
  <c r="AI29" s="1"/>
  <c r="X29"/>
  <c r="AA29" s="1"/>
  <c r="Y43"/>
  <c r="AB43" s="1"/>
  <c r="AI43" s="1"/>
  <c r="X43"/>
  <c r="AA43" s="1"/>
  <c r="Y35"/>
  <c r="AB35" s="1"/>
  <c r="AI35" s="1"/>
  <c r="X35"/>
  <c r="AA35" s="1"/>
  <c r="Y27"/>
  <c r="AB27" s="1"/>
  <c r="AI27" s="1"/>
  <c r="X27"/>
  <c r="AA27" s="1"/>
  <c r="X21"/>
  <c r="AA21" s="1"/>
  <c r="Y21"/>
  <c r="AB21" s="1"/>
  <c r="AI21" s="1"/>
  <c r="AI53"/>
  <c r="AI51"/>
  <c r="AI42"/>
  <c r="AI38"/>
  <c r="AI34"/>
  <c r="AI30"/>
  <c r="AI26"/>
  <c r="AI40"/>
  <c r="AI36"/>
  <c r="AI32"/>
  <c r="AI28"/>
  <c r="X79"/>
  <c r="AA79" s="1"/>
  <c r="X73"/>
  <c r="AA73" s="1"/>
  <c r="AI17"/>
  <c r="AI9"/>
  <c r="X48"/>
  <c r="AA48" s="1"/>
  <c r="X95"/>
  <c r="AA95" s="1"/>
  <c r="X91"/>
  <c r="AA91" s="1"/>
  <c r="X89"/>
  <c r="AA89" s="1"/>
  <c r="X77"/>
  <c r="AA77" s="1"/>
  <c r="X69"/>
  <c r="AA69" s="1"/>
  <c r="X59"/>
  <c r="AA59" s="1"/>
  <c r="X11"/>
  <c r="AA11" s="1"/>
  <c r="X7"/>
  <c r="AA7" s="1"/>
  <c r="X5"/>
  <c r="AA5" s="1"/>
  <c r="AL42"/>
  <c r="AK17" l="1"/>
  <c r="AJ17"/>
  <c r="AK32"/>
  <c r="AJ32"/>
  <c r="AK30"/>
  <c r="AJ30"/>
  <c r="AK38"/>
  <c r="AJ38"/>
  <c r="AK51"/>
  <c r="AJ51"/>
  <c r="AK9"/>
  <c r="AJ9"/>
  <c r="AK28"/>
  <c r="AJ28"/>
  <c r="AK36"/>
  <c r="AJ36"/>
  <c r="AK26"/>
  <c r="AJ26"/>
  <c r="AK34"/>
  <c r="AJ34"/>
  <c r="AK42"/>
  <c r="AJ42"/>
  <c r="AK53"/>
  <c r="AJ53"/>
  <c r="AK27"/>
  <c r="AJ27"/>
  <c r="AK35"/>
  <c r="AJ35"/>
  <c r="AK43"/>
  <c r="AJ43"/>
  <c r="AK29"/>
  <c r="AJ29"/>
  <c r="AK37"/>
  <c r="AJ37"/>
  <c r="AK15"/>
  <c r="AJ15"/>
  <c r="AK63"/>
  <c r="AJ63"/>
  <c r="AK67"/>
  <c r="AJ67"/>
  <c r="AK52"/>
  <c r="AJ52"/>
  <c r="AK70"/>
  <c r="AJ70"/>
  <c r="AK94"/>
  <c r="AJ94"/>
  <c r="AK7"/>
  <c r="AJ7"/>
  <c r="AK4"/>
  <c r="AJ4"/>
  <c r="AK12"/>
  <c r="AJ12"/>
  <c r="AK55"/>
  <c r="AJ55"/>
  <c r="AK69"/>
  <c r="AJ69"/>
  <c r="AK75"/>
  <c r="AJ75"/>
  <c r="AK81"/>
  <c r="AJ81"/>
  <c r="AK91"/>
  <c r="AJ91"/>
  <c r="AK95"/>
  <c r="AJ95"/>
  <c r="AK54"/>
  <c r="AJ54"/>
  <c r="AK64"/>
  <c r="AJ64"/>
  <c r="AK68"/>
  <c r="AJ68"/>
  <c r="AK76"/>
  <c r="AJ76"/>
  <c r="AK82"/>
  <c r="AJ82"/>
  <c r="AK86"/>
  <c r="AJ86"/>
  <c r="AK96"/>
  <c r="AJ96"/>
  <c r="AK47"/>
  <c r="AJ47"/>
  <c r="AK73"/>
  <c r="AJ73"/>
  <c r="AK83"/>
  <c r="AJ83"/>
  <c r="AK87"/>
  <c r="AJ87"/>
  <c r="AK31"/>
  <c r="AJ31"/>
  <c r="AK39"/>
  <c r="AJ39"/>
  <c r="AK25"/>
  <c r="AJ25"/>
  <c r="AK33"/>
  <c r="AJ33"/>
  <c r="AK41"/>
  <c r="AJ41"/>
  <c r="AK13"/>
  <c r="AJ13"/>
  <c r="AK6"/>
  <c r="AJ6"/>
  <c r="AK10"/>
  <c r="AJ10"/>
  <c r="AK14"/>
  <c r="AJ14"/>
  <c r="AK61"/>
  <c r="AJ61"/>
  <c r="AK65"/>
  <c r="AJ65"/>
  <c r="AK44"/>
  <c r="AJ44"/>
  <c r="AK50"/>
  <c r="AJ50"/>
  <c r="AK56"/>
  <c r="AJ56"/>
  <c r="AK72"/>
  <c r="AJ72"/>
  <c r="AK78"/>
  <c r="AJ78"/>
  <c r="AK88"/>
  <c r="AJ88"/>
  <c r="AK92"/>
  <c r="AJ92"/>
  <c r="AK57"/>
  <c r="AJ57"/>
  <c r="AK46"/>
  <c r="AJ46"/>
  <c r="AK58"/>
  <c r="AJ58"/>
  <c r="AK62"/>
  <c r="AJ62"/>
  <c r="AL75"/>
  <c r="AK40"/>
  <c r="AJ40"/>
  <c r="AJ21"/>
  <c r="AK21"/>
  <c r="AJ22"/>
  <c r="AK22"/>
  <c r="AK5"/>
  <c r="AJ5"/>
  <c r="AK11"/>
  <c r="AJ11"/>
  <c r="AK8"/>
  <c r="AJ8"/>
  <c r="AK16"/>
  <c r="AJ16"/>
  <c r="AK59"/>
  <c r="AJ59"/>
  <c r="AK71"/>
  <c r="AJ71"/>
  <c r="AK77"/>
  <c r="AJ77"/>
  <c r="AK89"/>
  <c r="AJ89"/>
  <c r="AK93"/>
  <c r="AJ93"/>
  <c r="AK48"/>
  <c r="AJ48"/>
  <c r="AK60"/>
  <c r="AJ60"/>
  <c r="AK66"/>
  <c r="AJ66"/>
  <c r="AK74"/>
  <c r="AJ74"/>
  <c r="AK80"/>
  <c r="AJ80"/>
  <c r="AK84"/>
  <c r="AJ84"/>
  <c r="AK90"/>
  <c r="AJ90"/>
  <c r="AK45"/>
  <c r="AJ45"/>
  <c r="AK49"/>
  <c r="AJ49"/>
  <c r="AK79"/>
  <c r="AJ79"/>
  <c r="AK85"/>
  <c r="AJ85"/>
  <c r="AJ19"/>
  <c r="AK19"/>
  <c r="AJ23"/>
  <c r="AK23"/>
  <c r="AJ18"/>
  <c r="AK18"/>
  <c r="AJ20"/>
  <c r="AK20"/>
  <c r="AJ24"/>
  <c r="AK24"/>
  <c r="AL34"/>
  <c r="AL20"/>
  <c r="AL32"/>
  <c r="AL4"/>
  <c r="AL71"/>
  <c r="AL22"/>
  <c r="AL59"/>
  <c r="AL81"/>
  <c r="AL11"/>
  <c r="AL93"/>
  <c r="AL49"/>
  <c r="AL45"/>
  <c r="AL14"/>
  <c r="AL58"/>
  <c r="AL60"/>
  <c r="AL82"/>
  <c r="AL99"/>
  <c r="AL30"/>
  <c r="AL31"/>
  <c r="AL89"/>
  <c r="AL25"/>
  <c r="AL77"/>
  <c r="AL79"/>
  <c r="AL100"/>
  <c r="AL23"/>
  <c r="AL50"/>
  <c r="AL56"/>
  <c r="AL33"/>
  <c r="AL78"/>
  <c r="AL85"/>
  <c r="AL88"/>
  <c r="AL97"/>
  <c r="AL28"/>
  <c r="AL101"/>
  <c r="AL90"/>
  <c r="AL10"/>
  <c r="AL70"/>
  <c r="AL72"/>
  <c r="AL65"/>
  <c r="AL53"/>
  <c r="AL67"/>
  <c r="AL66"/>
  <c r="AL38"/>
  <c r="AL48"/>
  <c r="AL103"/>
  <c r="AL16"/>
  <c r="AL80"/>
  <c r="AL57"/>
  <c r="AL61"/>
  <c r="AL21"/>
  <c r="AL51"/>
  <c r="AL26"/>
  <c r="AL47"/>
  <c r="AL54"/>
  <c r="AL5"/>
  <c r="AL29"/>
  <c r="AL39"/>
  <c r="AL68"/>
  <c r="AL6"/>
  <c r="AL46"/>
  <c r="AL40"/>
  <c r="AL41"/>
  <c r="AL87"/>
  <c r="AL102"/>
  <c r="AL27"/>
  <c r="AL37"/>
  <c r="AL74"/>
  <c r="AL7"/>
  <c r="AL64"/>
  <c r="AL36"/>
  <c r="AL83"/>
  <c r="AL86"/>
  <c r="AL73"/>
  <c r="AL96"/>
  <c r="AL52"/>
  <c r="AL44"/>
  <c r="AL92"/>
  <c r="AL35"/>
  <c r="AL19"/>
  <c r="AL76"/>
  <c r="AL43"/>
  <c r="AL84"/>
  <c r="AL69"/>
  <c r="AL12"/>
  <c r="AL62"/>
  <c r="AL24"/>
  <c r="AL18"/>
  <c r="AL94"/>
  <c r="AL95"/>
  <c r="AL13"/>
  <c r="AL8"/>
  <c r="AL63"/>
  <c r="AL55"/>
  <c r="AL9"/>
  <c r="AL104"/>
  <c r="AL15"/>
  <c r="AL98"/>
  <c r="AL91"/>
  <c r="AL17"/>
</calcChain>
</file>

<file path=xl/sharedStrings.xml><?xml version="1.0" encoding="utf-8"?>
<sst xmlns="http://schemas.openxmlformats.org/spreadsheetml/2006/main" count="34" uniqueCount="13">
  <si>
    <t>weight:</t>
  </si>
  <si>
    <t>FINAL</t>
  </si>
  <si>
    <t>Name</t>
  </si>
  <si>
    <t>Sail</t>
  </si>
  <si>
    <t>Owner</t>
  </si>
  <si>
    <t>POINTS</t>
  </si>
  <si>
    <t>Total</t>
  </si>
  <si>
    <t>RANK</t>
  </si>
  <si>
    <t>Total Races</t>
  </si>
  <si>
    <t>Mac Races</t>
  </si>
  <si>
    <t>Non Mac</t>
  </si>
  <si>
    <t>Q?</t>
  </si>
  <si>
    <t>RESULTS</t>
  </si>
</sst>
</file>

<file path=xl/styles.xml><?xml version="1.0" encoding="utf-8"?>
<styleSheet xmlns="http://schemas.openxmlformats.org/spreadsheetml/2006/main">
  <numFmts count="1">
    <numFmt numFmtId="164" formatCode="0.0000"/>
  </numFmts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FFFF"/>
      <name val="Verdana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1"/>
      <color rgb="FF0000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0088"/>
        <bgColor indexed="64"/>
      </patternFill>
    </fill>
  </fills>
  <borders count="1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0">
    <xf numFmtId="0" fontId="0" fillId="0" borderId="0" xfId="0"/>
    <xf numFmtId="0" fontId="3" fillId="3" borderId="0" xfId="0" applyFont="1" applyFill="1" applyAlignment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3" fillId="4" borderId="5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 applyAlignment="1">
      <alignment horizontal="center"/>
    </xf>
    <xf numFmtId="0" fontId="5" fillId="5" borderId="0" xfId="0" applyFont="1" applyFill="1" applyAlignment="1">
      <alignment horizontal="center"/>
    </xf>
    <xf numFmtId="0" fontId="3" fillId="3" borderId="5" xfId="0" applyFont="1" applyFill="1" applyBorder="1" applyAlignment="1"/>
    <xf numFmtId="0" fontId="6" fillId="2" borderId="9" xfId="1" applyFont="1" applyBorder="1" applyAlignment="1">
      <alignment horizontal="center"/>
    </xf>
    <xf numFmtId="0" fontId="6" fillId="2" borderId="0" xfId="1" applyFon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Great%20Lakes%20series%202015%20Qualifiers%20draft%203%20J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ace Results"/>
      <sheetName val="Scoring"/>
      <sheetName val="Totals"/>
      <sheetName val="Summary"/>
    </sheetNames>
    <sheetDataSet>
      <sheetData sheetId="0"/>
      <sheetData sheetId="1">
        <row r="1">
          <cell r="F1" t="str">
            <v>CYC Mac</v>
          </cell>
          <cell r="Q1" t="str">
            <v>BYC Mac</v>
          </cell>
          <cell r="AB1" t="str">
            <v>Queens</v>
          </cell>
          <cell r="AL1" t="str">
            <v>Lake Huron International</v>
          </cell>
          <cell r="AT1" t="str">
            <v>Verve Offshore</v>
          </cell>
        </row>
        <row r="4">
          <cell r="A4" t="str">
            <v>Abbie Normal</v>
          </cell>
          <cell r="B4" t="str">
            <v>USA 32151</v>
          </cell>
          <cell r="E4" t="str">
            <v>Cork Boersma</v>
          </cell>
          <cell r="O4">
            <v>0.25742574257425743</v>
          </cell>
          <cell r="Z4" t="str">
            <v/>
          </cell>
          <cell r="AJ4">
            <v>0.63492063492063489</v>
          </cell>
          <cell r="AR4" t="str">
            <v/>
          </cell>
          <cell r="BA4" t="str">
            <v/>
          </cell>
        </row>
        <row r="5">
          <cell r="A5" t="str">
            <v>Absolute</v>
          </cell>
          <cell r="B5" t="str">
            <v>USA 16826</v>
          </cell>
          <cell r="E5" t="str">
            <v>Donald A. Hinckfoot &amp; Art Mason</v>
          </cell>
          <cell r="O5">
            <v>0.36633663366336633</v>
          </cell>
          <cell r="Z5">
            <v>0.9107142857142857</v>
          </cell>
          <cell r="AJ5" t="str">
            <v/>
          </cell>
          <cell r="AR5" t="str">
            <v/>
          </cell>
          <cell r="BA5" t="str">
            <v/>
          </cell>
        </row>
        <row r="6">
          <cell r="A6" t="str">
            <v>Adventure</v>
          </cell>
          <cell r="B6" t="str">
            <v>USA 52188</v>
          </cell>
          <cell r="E6" t="str">
            <v>Scott &amp; Melissa Conger</v>
          </cell>
          <cell r="O6">
            <v>0.20792079207920791</v>
          </cell>
          <cell r="Z6" t="str">
            <v/>
          </cell>
          <cell r="AJ6">
            <v>0.49206349206349204</v>
          </cell>
          <cell r="AR6" t="str">
            <v/>
          </cell>
          <cell r="BA6" t="str">
            <v/>
          </cell>
        </row>
        <row r="7">
          <cell r="A7" t="str">
            <v>Aftershock</v>
          </cell>
          <cell r="B7" t="str">
            <v>USA 39531</v>
          </cell>
          <cell r="E7" t="str">
            <v>William M. Newman</v>
          </cell>
          <cell r="O7">
            <v>0.31683168316831684</v>
          </cell>
          <cell r="Z7" t="str">
            <v/>
          </cell>
          <cell r="AJ7">
            <v>0.58730158730158732</v>
          </cell>
          <cell r="AR7" t="str">
            <v/>
          </cell>
          <cell r="BA7" t="str">
            <v/>
          </cell>
        </row>
        <row r="8">
          <cell r="A8" t="str">
            <v>Albatross</v>
          </cell>
          <cell r="B8" t="str">
            <v>USA 60143</v>
          </cell>
          <cell r="E8" t="str">
            <v>Fernando Assens</v>
          </cell>
          <cell r="O8">
            <v>0.96039603960396036</v>
          </cell>
          <cell r="Z8" t="str">
            <v/>
          </cell>
          <cell r="AJ8">
            <v>0.17460317460317459</v>
          </cell>
          <cell r="AR8" t="str">
            <v/>
          </cell>
          <cell r="BA8" t="str">
            <v/>
          </cell>
        </row>
        <row r="9">
          <cell r="A9" t="str">
            <v>Attitude</v>
          </cell>
          <cell r="B9" t="str">
            <v>USA 25436</v>
          </cell>
          <cell r="E9" t="str">
            <v>Stuart Boekeloo</v>
          </cell>
          <cell r="O9">
            <v>0.43564356435643564</v>
          </cell>
          <cell r="Z9" t="str">
            <v/>
          </cell>
          <cell r="AJ9">
            <v>0.44444444444444442</v>
          </cell>
          <cell r="AR9" t="str">
            <v/>
          </cell>
          <cell r="BA9" t="str">
            <v/>
          </cell>
        </row>
        <row r="10">
          <cell r="A10" t="str">
            <v>Blue</v>
          </cell>
          <cell r="B10" t="str">
            <v>USA 1717</v>
          </cell>
          <cell r="E10" t="str">
            <v>Michael Schoendorf</v>
          </cell>
          <cell r="O10">
            <v>0.72277227722772275</v>
          </cell>
          <cell r="Z10">
            <v>0.8214285714285714</v>
          </cell>
          <cell r="AJ10">
            <v>0.33333333333333331</v>
          </cell>
          <cell r="AR10" t="str">
            <v/>
          </cell>
          <cell r="BA10" t="str">
            <v/>
          </cell>
        </row>
        <row r="11">
          <cell r="A11" t="str">
            <v>Blue Chip</v>
          </cell>
          <cell r="B11" t="str">
            <v>USA 50839</v>
          </cell>
          <cell r="E11" t="str">
            <v>Ulrich Noorman</v>
          </cell>
          <cell r="O11">
            <v>0.88118811881188119</v>
          </cell>
          <cell r="Z11" t="str">
            <v/>
          </cell>
          <cell r="AJ11">
            <v>0.1111111111111111</v>
          </cell>
          <cell r="AR11" t="str">
            <v/>
          </cell>
          <cell r="BA11" t="str">
            <v/>
          </cell>
        </row>
        <row r="12">
          <cell r="A12" t="str">
            <v>Bravo</v>
          </cell>
          <cell r="B12" t="str">
            <v>USA 42330</v>
          </cell>
          <cell r="E12" t="str">
            <v>Tom and Shirley Dekker</v>
          </cell>
          <cell r="O12">
            <v>0.52475247524752477</v>
          </cell>
          <cell r="Z12" t="str">
            <v/>
          </cell>
          <cell r="AJ12">
            <v>0.79365079365079361</v>
          </cell>
          <cell r="AR12" t="str">
            <v/>
          </cell>
          <cell r="BA12" t="str">
            <v/>
          </cell>
        </row>
        <row r="13">
          <cell r="A13" t="str">
            <v>Broderi</v>
          </cell>
          <cell r="B13" t="str">
            <v>USA 42917</v>
          </cell>
          <cell r="E13" t="str">
            <v>Robert Kolar, Brooke Kolar, Josh Kolar</v>
          </cell>
          <cell r="O13">
            <v>0.94059405940594054</v>
          </cell>
          <cell r="Z13" t="str">
            <v/>
          </cell>
          <cell r="AJ13">
            <v>0.80952380952380953</v>
          </cell>
          <cell r="AR13" t="str">
            <v/>
          </cell>
          <cell r="BA13" t="str">
            <v/>
          </cell>
        </row>
        <row r="14">
          <cell r="A14" t="str">
            <v>Captain Blood</v>
          </cell>
          <cell r="B14" t="str">
            <v>USA 42998</v>
          </cell>
          <cell r="E14" t="str">
            <v>Patrick Nelson</v>
          </cell>
          <cell r="O14">
            <v>0.32673267326732675</v>
          </cell>
          <cell r="Z14" t="str">
            <v/>
          </cell>
          <cell r="AJ14">
            <v>0.93650793650793651</v>
          </cell>
          <cell r="AR14" t="str">
            <v/>
          </cell>
          <cell r="BA14" t="str">
            <v/>
          </cell>
        </row>
        <row r="15">
          <cell r="A15" t="str">
            <v>Celerity</v>
          </cell>
          <cell r="B15" t="str">
            <v>USA 50254</v>
          </cell>
          <cell r="E15" t="str">
            <v>Sheldon Dummer</v>
          </cell>
          <cell r="O15">
            <v>0.18811881188118812</v>
          </cell>
          <cell r="Z15" t="str">
            <v/>
          </cell>
          <cell r="AJ15">
            <v>0.77777777777777779</v>
          </cell>
          <cell r="AR15" t="str">
            <v/>
          </cell>
          <cell r="BA15" t="str">
            <v/>
          </cell>
        </row>
        <row r="16">
          <cell r="A16" t="str">
            <v>Chance</v>
          </cell>
          <cell r="B16" t="str">
            <v>USA 97503</v>
          </cell>
          <cell r="E16" t="str">
            <v>Patricia and Michael Brotz</v>
          </cell>
          <cell r="O16">
            <v>0.60396039603960394</v>
          </cell>
          <cell r="Z16" t="str">
            <v/>
          </cell>
          <cell r="AJ16">
            <v>1</v>
          </cell>
          <cell r="AR16" t="str">
            <v/>
          </cell>
          <cell r="BA16" t="str">
            <v/>
          </cell>
        </row>
        <row r="17">
          <cell r="A17" t="str">
            <v>Cheep N Deep</v>
          </cell>
          <cell r="B17" t="str">
            <v>USA 16770</v>
          </cell>
          <cell r="E17" t="str">
            <v>Randy Kuhn, James Richter</v>
          </cell>
          <cell r="O17">
            <v>0.21782178217821782</v>
          </cell>
          <cell r="Z17" t="str">
            <v/>
          </cell>
          <cell r="AJ17">
            <v>0.5714285714285714</v>
          </cell>
          <cell r="AR17" t="str">
            <v/>
          </cell>
          <cell r="BA17" t="str">
            <v/>
          </cell>
        </row>
        <row r="18">
          <cell r="A18" t="str">
            <v>Chico 2</v>
          </cell>
          <cell r="B18" t="str">
            <v>USA 35009</v>
          </cell>
          <cell r="E18" t="str">
            <v>Jim Weyand</v>
          </cell>
          <cell r="O18">
            <v>0.42574257425742573</v>
          </cell>
          <cell r="Z18">
            <v>0.7142857142857143</v>
          </cell>
          <cell r="AJ18" t="str">
            <v/>
          </cell>
          <cell r="AR18" t="str">
            <v/>
          </cell>
          <cell r="BA18" t="str">
            <v/>
          </cell>
        </row>
        <row r="19">
          <cell r="A19" t="str">
            <v>Club Lunasea</v>
          </cell>
          <cell r="B19" t="str">
            <v>USA 52704</v>
          </cell>
          <cell r="E19" t="str">
            <v>Thomas J Dickinson &amp; Randy K Lindenberg</v>
          </cell>
          <cell r="O19">
            <v>0.92079207920792083</v>
          </cell>
          <cell r="Z19" t="str">
            <v/>
          </cell>
          <cell r="AJ19">
            <v>0.69841269841269837</v>
          </cell>
          <cell r="AR19" t="str">
            <v/>
          </cell>
          <cell r="BA19" t="str">
            <v/>
          </cell>
        </row>
        <row r="20">
          <cell r="A20" t="str">
            <v>Cynthia</v>
          </cell>
          <cell r="B20" t="str">
            <v>USA 6869</v>
          </cell>
          <cell r="E20" t="str">
            <v>Andrew Grootendorst &amp; James B DeVries</v>
          </cell>
          <cell r="O20">
            <v>1.9801980198019802E-2</v>
          </cell>
          <cell r="Z20" t="str">
            <v/>
          </cell>
          <cell r="AJ20">
            <v>0.12698412698412698</v>
          </cell>
          <cell r="AR20" t="str">
            <v/>
          </cell>
          <cell r="BA20" t="str">
            <v/>
          </cell>
        </row>
        <row r="21">
          <cell r="A21" t="str">
            <v>Dandelion</v>
          </cell>
          <cell r="B21" t="str">
            <v>USA 20442</v>
          </cell>
          <cell r="E21" t="str">
            <v>Tom Jacobs</v>
          </cell>
          <cell r="O21">
            <v>0.13861386138613863</v>
          </cell>
          <cell r="Z21" t="str">
            <v/>
          </cell>
          <cell r="AJ21">
            <v>0.34920634920634919</v>
          </cell>
          <cell r="AR21" t="str">
            <v/>
          </cell>
          <cell r="BA21" t="str">
            <v/>
          </cell>
        </row>
        <row r="22">
          <cell r="A22" t="str">
            <v>Das Boot</v>
          </cell>
          <cell r="B22" t="str">
            <v>USA 51457</v>
          </cell>
          <cell r="E22" t="str">
            <v>Jay and Cindy Muller</v>
          </cell>
          <cell r="O22">
            <v>6.9306930693069313E-2</v>
          </cell>
          <cell r="Z22">
            <v>0.5178571428571429</v>
          </cell>
          <cell r="AJ22">
            <v>0.50793650793650791</v>
          </cell>
          <cell r="AR22" t="str">
            <v/>
          </cell>
          <cell r="BA22" t="str">
            <v/>
          </cell>
        </row>
        <row r="23">
          <cell r="A23" t="str">
            <v>Defiance</v>
          </cell>
          <cell r="B23" t="str">
            <v>USA 52575</v>
          </cell>
          <cell r="E23" t="str">
            <v>Dale Smirl</v>
          </cell>
          <cell r="O23">
            <v>0.46534653465346537</v>
          </cell>
          <cell r="Z23">
            <v>0.32142857142857145</v>
          </cell>
          <cell r="AJ23" t="str">
            <v/>
          </cell>
          <cell r="AR23" t="str">
            <v/>
          </cell>
          <cell r="BA23" t="str">
            <v/>
          </cell>
        </row>
        <row r="24">
          <cell r="A24" t="str">
            <v>Denali</v>
          </cell>
          <cell r="B24" t="str">
            <v>USA 97363</v>
          </cell>
          <cell r="E24" t="str">
            <v>Rick Hennig</v>
          </cell>
          <cell r="O24">
            <v>0.76237623762376239</v>
          </cell>
          <cell r="Z24">
            <v>0.16071428571428573</v>
          </cell>
          <cell r="AJ24">
            <v>7.9365079365079361E-2</v>
          </cell>
          <cell r="AR24" t="str">
            <v/>
          </cell>
          <cell r="BA24" t="str">
            <v/>
          </cell>
        </row>
        <row r="25">
          <cell r="A25" t="str">
            <v>Denali^2</v>
          </cell>
          <cell r="B25" t="str">
            <v>USA 84002</v>
          </cell>
          <cell r="E25" t="str">
            <v>William F. McKinley</v>
          </cell>
          <cell r="O25">
            <v>0.80198019801980203</v>
          </cell>
          <cell r="Z25">
            <v>0.7678571428571429</v>
          </cell>
          <cell r="AJ25" t="str">
            <v/>
          </cell>
          <cell r="AR25" t="str">
            <v/>
          </cell>
          <cell r="BA25" t="str">
            <v/>
          </cell>
        </row>
        <row r="26">
          <cell r="A26" t="str">
            <v>Details</v>
          </cell>
          <cell r="B26" t="str">
            <v>USA 50045</v>
          </cell>
          <cell r="E26" t="str">
            <v>Lance Smotherman</v>
          </cell>
          <cell r="O26">
            <v>0.67326732673267331</v>
          </cell>
          <cell r="Z26">
            <v>0.10714285714285714</v>
          </cell>
          <cell r="AJ26" t="str">
            <v/>
          </cell>
          <cell r="AR26" t="str">
            <v/>
          </cell>
          <cell r="BA26" t="str">
            <v/>
          </cell>
        </row>
        <row r="27">
          <cell r="A27" t="str">
            <v>Edge</v>
          </cell>
          <cell r="B27" t="str">
            <v>USA 4001</v>
          </cell>
          <cell r="E27" t="str">
            <v>Robert P McManus</v>
          </cell>
          <cell r="O27">
            <v>0.49504950495049505</v>
          </cell>
          <cell r="Z27" t="str">
            <v/>
          </cell>
          <cell r="AJ27">
            <v>0.52380952380952384</v>
          </cell>
          <cell r="AR27" t="str">
            <v/>
          </cell>
          <cell r="BA27" t="str">
            <v/>
          </cell>
        </row>
        <row r="28">
          <cell r="A28" t="str">
            <v>Endeavor</v>
          </cell>
          <cell r="B28" t="str">
            <v>USA 251</v>
          </cell>
          <cell r="E28" t="str">
            <v>Frank Leigner</v>
          </cell>
          <cell r="O28">
            <v>0.95049504950495045</v>
          </cell>
          <cell r="Z28" t="str">
            <v/>
          </cell>
          <cell r="AJ28">
            <v>0.90476190476190477</v>
          </cell>
          <cell r="AR28" t="str">
            <v/>
          </cell>
          <cell r="BA28" t="str">
            <v/>
          </cell>
        </row>
        <row r="29">
          <cell r="A29" t="str">
            <v>Equation</v>
          </cell>
          <cell r="B29" t="str">
            <v>USA 323</v>
          </cell>
          <cell r="E29" t="str">
            <v>Bill Alcott / Tom Anderson</v>
          </cell>
          <cell r="O29">
            <v>0.82178217821782173</v>
          </cell>
          <cell r="Z29">
            <v>0.125</v>
          </cell>
          <cell r="AJ29" t="str">
            <v/>
          </cell>
          <cell r="AR29" t="str">
            <v/>
          </cell>
          <cell r="BA29" t="str">
            <v/>
          </cell>
        </row>
        <row r="30">
          <cell r="A30" t="str">
            <v>Evolution</v>
          </cell>
          <cell r="B30" t="str">
            <v>USA 70</v>
          </cell>
          <cell r="E30" t="str">
            <v>Terry Kohler and Pete Reichelsdorfer</v>
          </cell>
          <cell r="O30">
            <v>0.58415841584158412</v>
          </cell>
          <cell r="Z30">
            <v>8.9285714285714288E-2</v>
          </cell>
          <cell r="AJ30">
            <v>1.5873015873015872E-2</v>
          </cell>
          <cell r="AR30" t="str">
            <v/>
          </cell>
          <cell r="BA30" t="str">
            <v/>
          </cell>
        </row>
        <row r="31">
          <cell r="A31" t="str">
            <v>Fast Tango</v>
          </cell>
          <cell r="B31" t="str">
            <v>USA 15004</v>
          </cell>
          <cell r="E31" t="str">
            <v>Tim Prophit</v>
          </cell>
          <cell r="O31">
            <v>0.14851485148514851</v>
          </cell>
          <cell r="Z31">
            <v>0.39285714285714285</v>
          </cell>
          <cell r="AJ31" t="str">
            <v/>
          </cell>
          <cell r="AR31" t="str">
            <v/>
          </cell>
          <cell r="BA31" t="str">
            <v/>
          </cell>
        </row>
        <row r="32">
          <cell r="A32" t="str">
            <v>Flying Buffalo</v>
          </cell>
          <cell r="B32" t="str">
            <v>USA 1</v>
          </cell>
          <cell r="E32" t="str">
            <v>Al Declercq &amp; Bob Declercq</v>
          </cell>
          <cell r="O32">
            <v>2.9702970297029702E-2</v>
          </cell>
          <cell r="Z32">
            <v>0.2857142857142857</v>
          </cell>
          <cell r="AJ32" t="str">
            <v/>
          </cell>
          <cell r="AR32" t="str">
            <v/>
          </cell>
          <cell r="BA32" t="str">
            <v/>
          </cell>
        </row>
        <row r="33">
          <cell r="A33" t="str">
            <v>Gauntlet</v>
          </cell>
          <cell r="B33" t="str">
            <v>USA 18188</v>
          </cell>
          <cell r="E33" t="str">
            <v>Guy Hiestand</v>
          </cell>
          <cell r="O33">
            <v>0.47524752475247523</v>
          </cell>
          <cell r="Z33">
            <v>0.5714285714285714</v>
          </cell>
          <cell r="AJ33">
            <v>0.61904761904761907</v>
          </cell>
          <cell r="AR33" t="str">
            <v/>
          </cell>
          <cell r="BA33" t="str">
            <v/>
          </cell>
        </row>
        <row r="34">
          <cell r="A34" t="str">
            <v>Grizzly</v>
          </cell>
          <cell r="B34" t="str">
            <v>USA 25524</v>
          </cell>
          <cell r="E34" t="str">
            <v>Charles M. Bayer, III</v>
          </cell>
          <cell r="O34">
            <v>0.23762376237623761</v>
          </cell>
          <cell r="Z34">
            <v>0.6964285714285714</v>
          </cell>
          <cell r="AJ34" t="str">
            <v/>
          </cell>
          <cell r="AR34" t="str">
            <v/>
          </cell>
          <cell r="BA34" t="str">
            <v/>
          </cell>
        </row>
        <row r="35">
          <cell r="A35" t="str">
            <v>Gungnir</v>
          </cell>
          <cell r="B35" t="str">
            <v>USA 92</v>
          </cell>
          <cell r="E35" t="str">
            <v>Dan Emery, Chuck Emery, Warren Emery, Phyllis McDonald</v>
          </cell>
          <cell r="O35">
            <v>0.44554455445544555</v>
          </cell>
          <cell r="Z35" t="str">
            <v/>
          </cell>
          <cell r="AJ35">
            <v>0.82539682539682535</v>
          </cell>
          <cell r="AR35" t="str">
            <v/>
          </cell>
          <cell r="BA35" t="str">
            <v/>
          </cell>
        </row>
        <row r="36">
          <cell r="A36" t="str">
            <v>Heartbreaker</v>
          </cell>
          <cell r="B36" t="str">
            <v>USA 52329</v>
          </cell>
          <cell r="E36" t="str">
            <v>Robert L Hughes</v>
          </cell>
          <cell r="O36">
            <v>0.84158415841584155</v>
          </cell>
          <cell r="Z36">
            <v>0.17857142857142858</v>
          </cell>
          <cell r="AJ36">
            <v>3.1746031746031744E-2</v>
          </cell>
          <cell r="AR36" t="str">
            <v/>
          </cell>
          <cell r="BA36" t="str">
            <v/>
          </cell>
        </row>
        <row r="37">
          <cell r="A37" t="str">
            <v>Hell Bent</v>
          </cell>
          <cell r="B37" t="str">
            <v>USA 35006</v>
          </cell>
          <cell r="E37" t="str">
            <v>Erik Schwanz</v>
          </cell>
          <cell r="O37">
            <v>0.40594059405940597</v>
          </cell>
          <cell r="Z37">
            <v>0.7321428571428571</v>
          </cell>
          <cell r="AJ37" t="str">
            <v/>
          </cell>
          <cell r="AR37" t="str">
            <v/>
          </cell>
          <cell r="BA37" t="str">
            <v/>
          </cell>
        </row>
        <row r="38">
          <cell r="A38" t="str">
            <v>Hobgoblin</v>
          </cell>
          <cell r="B38" t="str">
            <v>USA 75111</v>
          </cell>
          <cell r="E38" t="str">
            <v>Richard Hobbs</v>
          </cell>
          <cell r="O38">
            <v>0.24752475247524752</v>
          </cell>
          <cell r="Z38" t="str">
            <v/>
          </cell>
          <cell r="AJ38">
            <v>0.41269841269841268</v>
          </cell>
          <cell r="AR38" t="str">
            <v/>
          </cell>
          <cell r="BA38" t="str">
            <v/>
          </cell>
        </row>
        <row r="39">
          <cell r="A39" t="str">
            <v>Hooligan</v>
          </cell>
          <cell r="B39" t="str">
            <v>USA 888</v>
          </cell>
          <cell r="E39" t="str">
            <v>Joel Carroll</v>
          </cell>
          <cell r="O39">
            <v>0.63366336633663367</v>
          </cell>
          <cell r="Z39" t="str">
            <v/>
          </cell>
          <cell r="AJ39">
            <v>0.74603174603174605</v>
          </cell>
          <cell r="AR39" t="str">
            <v/>
          </cell>
          <cell r="BA39" t="str">
            <v/>
          </cell>
        </row>
        <row r="40">
          <cell r="A40" t="str">
            <v>Hope</v>
          </cell>
          <cell r="B40" t="str">
            <v>USA 18</v>
          </cell>
          <cell r="E40" t="str">
            <v>Dr. Michael Leland</v>
          </cell>
          <cell r="O40">
            <v>3.9603960396039604E-2</v>
          </cell>
          <cell r="Z40">
            <v>0.9821428571428571</v>
          </cell>
          <cell r="AJ40" t="str">
            <v/>
          </cell>
          <cell r="AR40" t="str">
            <v/>
          </cell>
          <cell r="BA40" t="str">
            <v/>
          </cell>
        </row>
        <row r="41">
          <cell r="A41" t="str">
            <v>Il Mostro</v>
          </cell>
          <cell r="B41" t="str">
            <v>USA 1948</v>
          </cell>
          <cell r="E41" t="str">
            <v>Peter &amp; Christopher Thornton</v>
          </cell>
          <cell r="O41">
            <v>0.99009900990099009</v>
          </cell>
          <cell r="Z41">
            <v>1.7857142857142856E-2</v>
          </cell>
          <cell r="AJ41" t="str">
            <v/>
          </cell>
          <cell r="AR41" t="str">
            <v/>
          </cell>
          <cell r="BA41" t="str">
            <v/>
          </cell>
        </row>
        <row r="42">
          <cell r="A42" t="str">
            <v>Imedi</v>
          </cell>
          <cell r="B42" t="str">
            <v>USA 52725</v>
          </cell>
          <cell r="E42" t="str">
            <v>Mark Hauf</v>
          </cell>
          <cell r="O42">
            <v>0.83168316831683164</v>
          </cell>
          <cell r="Z42">
            <v>0.6785714285714286</v>
          </cell>
          <cell r="AJ42">
            <v>9.5238095238095233E-2</v>
          </cell>
          <cell r="AR42" t="str">
            <v/>
          </cell>
          <cell r="BA42" t="str">
            <v/>
          </cell>
        </row>
        <row r="43">
          <cell r="A43" t="str">
            <v>Jahazi</v>
          </cell>
          <cell r="B43" t="str">
            <v>USA 52039</v>
          </cell>
          <cell r="E43" t="str">
            <v>Frank Giampoli</v>
          </cell>
          <cell r="O43">
            <v>0.39603960396039606</v>
          </cell>
          <cell r="Z43" t="str">
            <v/>
          </cell>
          <cell r="AJ43">
            <v>0.3968253968253968</v>
          </cell>
          <cell r="AR43" t="str">
            <v/>
          </cell>
          <cell r="BA43" t="str">
            <v/>
          </cell>
        </row>
        <row r="44">
          <cell r="A44" t="str">
            <v>Jason</v>
          </cell>
          <cell r="B44" t="str">
            <v>USA 39536</v>
          </cell>
          <cell r="E44" t="str">
            <v>Edward P Cohen</v>
          </cell>
          <cell r="O44">
            <v>0.35643564356435642</v>
          </cell>
          <cell r="Z44" t="str">
            <v/>
          </cell>
          <cell r="AJ44">
            <v>0.88888888888888884</v>
          </cell>
          <cell r="AR44" t="str">
            <v/>
          </cell>
          <cell r="BA44" t="str">
            <v/>
          </cell>
        </row>
        <row r="45">
          <cell r="A45" t="str">
            <v>Jug Band</v>
          </cell>
          <cell r="B45" t="str">
            <v>USA 52723</v>
          </cell>
          <cell r="E45" t="str">
            <v>Harry Simmon</v>
          </cell>
          <cell r="O45">
            <v>0.90099009900990101</v>
          </cell>
          <cell r="Z45">
            <v>0.21428571428571427</v>
          </cell>
          <cell r="AJ45" t="str">
            <v/>
          </cell>
          <cell r="AR45" t="str">
            <v/>
          </cell>
          <cell r="BA45" t="str">
            <v/>
          </cell>
        </row>
        <row r="46">
          <cell r="A46" t="str">
            <v>Liberty</v>
          </cell>
          <cell r="B46" t="str">
            <v>USA 51778</v>
          </cell>
          <cell r="E46" t="str">
            <v>C. David Phelps</v>
          </cell>
          <cell r="O46">
            <v>9.9009900990099015E-2</v>
          </cell>
          <cell r="Z46">
            <v>0.375</v>
          </cell>
          <cell r="AJ46" t="str">
            <v/>
          </cell>
          <cell r="AR46" t="str">
            <v/>
          </cell>
          <cell r="BA46" t="str">
            <v/>
          </cell>
        </row>
        <row r="47">
          <cell r="A47" t="str">
            <v>Main Street</v>
          </cell>
          <cell r="B47" t="str">
            <v>USA 50048</v>
          </cell>
          <cell r="E47" t="str">
            <v>William Schanen III</v>
          </cell>
          <cell r="O47">
            <v>0.54455445544554459</v>
          </cell>
          <cell r="Z47" t="str">
            <v/>
          </cell>
          <cell r="AJ47">
            <v>0.73015873015873012</v>
          </cell>
          <cell r="AR47" t="str">
            <v/>
          </cell>
          <cell r="BA47" t="str">
            <v/>
          </cell>
        </row>
        <row r="48">
          <cell r="A48" t="str">
            <v>Majic</v>
          </cell>
          <cell r="B48" t="str">
            <v>SM 2</v>
          </cell>
          <cell r="E48" t="str">
            <v>William Hoyer</v>
          </cell>
          <cell r="O48">
            <v>7.9207920792079209E-2</v>
          </cell>
          <cell r="Z48" t="str">
            <v/>
          </cell>
          <cell r="AJ48">
            <v>0.22222222222222221</v>
          </cell>
          <cell r="AR48" t="str">
            <v/>
          </cell>
          <cell r="BA48" t="str">
            <v/>
          </cell>
        </row>
        <row r="49">
          <cell r="A49" t="str">
            <v>Maskwa</v>
          </cell>
          <cell r="B49" t="str">
            <v>USA 11508</v>
          </cell>
          <cell r="E49" t="str">
            <v>Donald P. Waller</v>
          </cell>
          <cell r="O49">
            <v>0.51485148514851486</v>
          </cell>
          <cell r="Z49">
            <v>0.6607142857142857</v>
          </cell>
          <cell r="AJ49" t="str">
            <v/>
          </cell>
          <cell r="AR49" t="str">
            <v/>
          </cell>
          <cell r="BA49" t="str">
            <v/>
          </cell>
        </row>
        <row r="50">
          <cell r="A50" t="str">
            <v>Mrs Jones</v>
          </cell>
          <cell r="B50" t="str">
            <v>USA 50399</v>
          </cell>
          <cell r="E50" t="str">
            <v>Michael R Jones</v>
          </cell>
          <cell r="O50">
            <v>0.5544554455445545</v>
          </cell>
          <cell r="Z50" t="str">
            <v/>
          </cell>
          <cell r="AJ50">
            <v>0.47619047619047616</v>
          </cell>
          <cell r="AR50" t="str">
            <v/>
          </cell>
          <cell r="BA50" t="str">
            <v/>
          </cell>
        </row>
        <row r="51">
          <cell r="A51" t="str">
            <v>Nana</v>
          </cell>
          <cell r="B51" t="str">
            <v>USA 5260</v>
          </cell>
          <cell r="E51" t="str">
            <v>William McCaffrey</v>
          </cell>
          <cell r="O51">
            <v>0.15841584158415842</v>
          </cell>
          <cell r="Z51" t="str">
            <v/>
          </cell>
          <cell r="AJ51">
            <v>0.36507936507936506</v>
          </cell>
          <cell r="AR51" t="str">
            <v/>
          </cell>
          <cell r="BA51" t="str">
            <v/>
          </cell>
        </row>
        <row r="52">
          <cell r="A52" t="str">
            <v>Natalie J.</v>
          </cell>
          <cell r="B52" t="str">
            <v>USA 5252</v>
          </cell>
          <cell r="E52" t="str">
            <v>Philip and Sharon O'Niel III</v>
          </cell>
          <cell r="O52">
            <v>0.79207920792079212</v>
          </cell>
          <cell r="Z52">
            <v>0.25</v>
          </cell>
          <cell r="AJ52">
            <v>6.3492063492063489E-2</v>
          </cell>
          <cell r="AR52" t="str">
            <v/>
          </cell>
          <cell r="BA52" t="str">
            <v/>
          </cell>
        </row>
        <row r="53">
          <cell r="A53" t="str">
            <v>Nighthawk</v>
          </cell>
          <cell r="B53" t="str">
            <v>USA 25634</v>
          </cell>
          <cell r="E53" t="str">
            <v>Jan van den Kieboom</v>
          </cell>
          <cell r="O53">
            <v>0.5643564356435643</v>
          </cell>
          <cell r="Z53" t="str">
            <v/>
          </cell>
          <cell r="AJ53">
            <v>0.60317460317460314</v>
          </cell>
          <cell r="AR53" t="str">
            <v/>
          </cell>
          <cell r="BA53" t="str">
            <v/>
          </cell>
        </row>
        <row r="54">
          <cell r="A54" t="str">
            <v>Norboy</v>
          </cell>
          <cell r="B54" t="str">
            <v>USA 40036</v>
          </cell>
          <cell r="E54" t="str">
            <v>Leif Sigmond and Marcus Thymian</v>
          </cell>
          <cell r="O54">
            <v>0.59405940594059403</v>
          </cell>
          <cell r="Z54">
            <v>0.44642857142857145</v>
          </cell>
          <cell r="AJ54" t="str">
            <v/>
          </cell>
          <cell r="AR54" t="str">
            <v/>
          </cell>
          <cell r="BA54" t="str">
            <v/>
          </cell>
        </row>
        <row r="55">
          <cell r="A55" t="str">
            <v>NOTSO EZ Money</v>
          </cell>
          <cell r="B55" t="str">
            <v>USA 25669</v>
          </cell>
          <cell r="E55" t="str">
            <v>Michael Medwid</v>
          </cell>
          <cell r="O55">
            <v>0.29702970297029702</v>
          </cell>
          <cell r="Z55">
            <v>0.4107142857142857</v>
          </cell>
          <cell r="AJ55" t="str">
            <v/>
          </cell>
          <cell r="AR55" t="str">
            <v/>
          </cell>
          <cell r="BA55" t="str">
            <v/>
          </cell>
        </row>
        <row r="56">
          <cell r="A56" t="str">
            <v>Ocean</v>
          </cell>
          <cell r="B56" t="str">
            <v>USA 7779</v>
          </cell>
          <cell r="E56" t="str">
            <v>Gary Feracota - Jim Banovitz</v>
          </cell>
          <cell r="O56">
            <v>0.97029702970297027</v>
          </cell>
          <cell r="Z56">
            <v>0.9285714285714286</v>
          </cell>
          <cell r="AJ56">
            <v>0.55555555555555558</v>
          </cell>
          <cell r="AR56" t="str">
            <v/>
          </cell>
          <cell r="BA56" t="str">
            <v/>
          </cell>
        </row>
        <row r="57">
          <cell r="A57" t="str">
            <v>Odyssey</v>
          </cell>
          <cell r="B57" t="str">
            <v>USA 11677</v>
          </cell>
          <cell r="E57" t="str">
            <v>David Bohl</v>
          </cell>
          <cell r="O57">
            <v>9.9009900990099011E-3</v>
          </cell>
          <cell r="Z57" t="str">
            <v/>
          </cell>
          <cell r="AJ57">
            <v>0.38095238095238093</v>
          </cell>
          <cell r="AR57" t="str">
            <v/>
          </cell>
          <cell r="BA57" t="str">
            <v/>
          </cell>
        </row>
        <row r="58">
          <cell r="A58" t="str">
            <v>Painkiller 4</v>
          </cell>
          <cell r="B58" t="str">
            <v>USA 38005</v>
          </cell>
          <cell r="E58" t="str">
            <v>Alice O Martin</v>
          </cell>
          <cell r="O58">
            <v>0.65346534653465349</v>
          </cell>
          <cell r="Z58">
            <v>0.6071428571428571</v>
          </cell>
          <cell r="AJ58" t="str">
            <v/>
          </cell>
          <cell r="AR58" t="str">
            <v/>
          </cell>
          <cell r="BA58" t="str">
            <v/>
          </cell>
        </row>
        <row r="59">
          <cell r="A59" t="str">
            <v>Patriot</v>
          </cell>
          <cell r="B59" t="str">
            <v>USA 381</v>
          </cell>
          <cell r="E59" t="str">
            <v>Laura Studders</v>
          </cell>
          <cell r="O59">
            <v>0.8910891089108911</v>
          </cell>
          <cell r="Z59" t="str">
            <v/>
          </cell>
          <cell r="AJ59">
            <v>0.46031746031746029</v>
          </cell>
          <cell r="AR59" t="str">
            <v/>
          </cell>
          <cell r="BA59" t="str">
            <v/>
          </cell>
        </row>
        <row r="60">
          <cell r="A60" t="str">
            <v>Peerless</v>
          </cell>
          <cell r="B60" t="str">
            <v>USA 110</v>
          </cell>
          <cell r="E60" t="str">
            <v>Andrew J Price</v>
          </cell>
          <cell r="O60">
            <v>0.70297029702970293</v>
          </cell>
          <cell r="Z60" t="str">
            <v/>
          </cell>
          <cell r="AJ60">
            <v>0.96825396825396826</v>
          </cell>
          <cell r="AR60" t="str">
            <v/>
          </cell>
          <cell r="BA60" t="str">
            <v/>
          </cell>
        </row>
        <row r="61">
          <cell r="A61" t="str">
            <v>Perversion</v>
          </cell>
          <cell r="B61" t="str">
            <v>USA 25900</v>
          </cell>
          <cell r="E61" t="str">
            <v>Dennis Dettmer</v>
          </cell>
          <cell r="O61">
            <v>0.41584158415841582</v>
          </cell>
          <cell r="Z61">
            <v>0.625</v>
          </cell>
          <cell r="AJ61" t="str">
            <v/>
          </cell>
          <cell r="AR61" t="str">
            <v/>
          </cell>
          <cell r="BA61" t="str">
            <v/>
          </cell>
        </row>
        <row r="62">
          <cell r="A62" t="str">
            <v>Promo</v>
          </cell>
          <cell r="B62" t="str">
            <v>USA 52791</v>
          </cell>
          <cell r="E62" t="str">
            <v>John Kuber</v>
          </cell>
          <cell r="O62">
            <v>0.73267326732673266</v>
          </cell>
          <cell r="Z62" t="str">
            <v/>
          </cell>
          <cell r="AJ62">
            <v>0.23809523809523808</v>
          </cell>
          <cell r="AR62" t="str">
            <v/>
          </cell>
          <cell r="BA62" t="str">
            <v/>
          </cell>
        </row>
        <row r="63">
          <cell r="A63" t="str">
            <v>Pterodactyl</v>
          </cell>
          <cell r="B63" t="str">
            <v>USA 617</v>
          </cell>
          <cell r="E63" t="str">
            <v>Mark Symonds</v>
          </cell>
          <cell r="O63">
            <v>0.74257425742574257</v>
          </cell>
          <cell r="Z63">
            <v>0.5357142857142857</v>
          </cell>
          <cell r="AJ63" t="str">
            <v/>
          </cell>
          <cell r="AR63" t="str">
            <v/>
          </cell>
          <cell r="BA63" t="str">
            <v/>
          </cell>
        </row>
        <row r="64">
          <cell r="A64" t="str">
            <v>Que Loco II</v>
          </cell>
          <cell r="B64" t="str">
            <v>USA 52818</v>
          </cell>
          <cell r="E64" t="str">
            <v>Dr. Bradley A Dykstra</v>
          </cell>
          <cell r="O64">
            <v>0.98019801980198018</v>
          </cell>
          <cell r="Z64" t="str">
            <v/>
          </cell>
          <cell r="AJ64">
            <v>0.20634920634920634</v>
          </cell>
          <cell r="AR64" t="str">
            <v/>
          </cell>
          <cell r="BA64" t="str">
            <v/>
          </cell>
        </row>
        <row r="65">
          <cell r="A65" t="str">
            <v>Quick Silver</v>
          </cell>
          <cell r="B65" t="str">
            <v>USA 33547</v>
          </cell>
          <cell r="E65" t="str">
            <v>Gintaras Karaitis</v>
          </cell>
          <cell r="O65">
            <v>0.10891089108910891</v>
          </cell>
          <cell r="Z65">
            <v>0.8392857142857143</v>
          </cell>
          <cell r="AJ65">
            <v>0.87301587301587302</v>
          </cell>
          <cell r="AR65" t="str">
            <v/>
          </cell>
          <cell r="BA65" t="str">
            <v/>
          </cell>
        </row>
        <row r="66">
          <cell r="A66" t="str">
            <v>Radiance</v>
          </cell>
          <cell r="B66" t="str">
            <v>USA 51541</v>
          </cell>
          <cell r="E66" t="str">
            <v>Benjamin L White</v>
          </cell>
          <cell r="O66">
            <v>0.45544554455445546</v>
          </cell>
          <cell r="Z66">
            <v>0.75</v>
          </cell>
          <cell r="AJ66" t="str">
            <v/>
          </cell>
          <cell r="AR66" t="str">
            <v/>
          </cell>
          <cell r="BA66" t="str">
            <v/>
          </cell>
        </row>
        <row r="67">
          <cell r="A67" t="str">
            <v>Relentless</v>
          </cell>
          <cell r="B67" t="str">
            <v>USA 56565</v>
          </cell>
          <cell r="E67" t="str">
            <v>Mark Hagan</v>
          </cell>
          <cell r="O67">
            <v>0.81188118811881194</v>
          </cell>
          <cell r="Z67">
            <v>0.9464285714285714</v>
          </cell>
          <cell r="AJ67" t="str">
            <v/>
          </cell>
          <cell r="AR67" t="str">
            <v/>
          </cell>
          <cell r="BA67" t="str">
            <v/>
          </cell>
        </row>
        <row r="68">
          <cell r="A68" t="str">
            <v>Retention</v>
          </cell>
          <cell r="B68" t="str">
            <v>USA 410</v>
          </cell>
          <cell r="E68" t="str">
            <v>Mark &amp; Joni Croll</v>
          </cell>
          <cell r="O68">
            <v>0.17821782178217821</v>
          </cell>
          <cell r="Z68">
            <v>0.875</v>
          </cell>
          <cell r="AJ68" t="str">
            <v/>
          </cell>
          <cell r="AR68" t="str">
            <v/>
          </cell>
          <cell r="BA68" t="str">
            <v/>
          </cell>
        </row>
        <row r="69">
          <cell r="A69" t="str">
            <v>Roxy</v>
          </cell>
          <cell r="B69" t="str">
            <v>USA 25663</v>
          </cell>
          <cell r="E69" t="str">
            <v>Don Condit</v>
          </cell>
          <cell r="O69">
            <v>0.91089108910891092</v>
          </cell>
          <cell r="Z69" t="str">
            <v/>
          </cell>
          <cell r="AJ69">
            <v>0.26984126984126983</v>
          </cell>
          <cell r="AR69" t="str">
            <v/>
          </cell>
          <cell r="BA69" t="str">
            <v/>
          </cell>
        </row>
        <row r="70">
          <cell r="A70" t="str">
            <v>Sagamore</v>
          </cell>
          <cell r="B70" t="str">
            <v>USA 77984</v>
          </cell>
          <cell r="E70" t="str">
            <v>Bob Zeman, Laura Z. Martin, Tone Martin</v>
          </cell>
          <cell r="O70">
            <v>0.50495049504950495</v>
          </cell>
          <cell r="Z70">
            <v>0.14285714285714285</v>
          </cell>
          <cell r="AJ70" t="str">
            <v/>
          </cell>
          <cell r="AR70" t="str">
            <v/>
          </cell>
          <cell r="BA70" t="str">
            <v/>
          </cell>
        </row>
        <row r="71">
          <cell r="A71" t="str">
            <v>Shorthanded</v>
          </cell>
          <cell r="B71" t="str">
            <v>USA 58484</v>
          </cell>
          <cell r="E71" t="str">
            <v>Robert C Hughes</v>
          </cell>
          <cell r="O71">
            <v>0.61386138613861385</v>
          </cell>
          <cell r="Z71">
            <v>0.7857142857142857</v>
          </cell>
          <cell r="AJ71" t="str">
            <v/>
          </cell>
          <cell r="AR71" t="str">
            <v/>
          </cell>
          <cell r="BA71" t="str">
            <v/>
          </cell>
        </row>
        <row r="72">
          <cell r="A72" t="str">
            <v>Silk</v>
          </cell>
          <cell r="B72" t="str">
            <v>USA 52940</v>
          </cell>
          <cell r="E72" t="str">
            <v>Jud Brown</v>
          </cell>
          <cell r="O72">
            <v>0.11881188118811881</v>
          </cell>
          <cell r="Z72" t="str">
            <v/>
          </cell>
          <cell r="AJ72">
            <v>0.8571428571428571</v>
          </cell>
          <cell r="AR72" t="str">
            <v/>
          </cell>
          <cell r="BA72" t="str">
            <v/>
          </cell>
        </row>
        <row r="73">
          <cell r="A73" t="str">
            <v>Sin Duda!</v>
          </cell>
          <cell r="B73" t="str">
            <v>USA 28252</v>
          </cell>
          <cell r="E73" t="str">
            <v>Fritz Duda Sr., Lindsey Duda</v>
          </cell>
          <cell r="O73">
            <v>0.62376237623762376</v>
          </cell>
          <cell r="Z73" t="str">
            <v/>
          </cell>
          <cell r="AJ73">
            <v>0.15873015873015872</v>
          </cell>
          <cell r="AR73" t="str">
            <v/>
          </cell>
          <cell r="BA73" t="str">
            <v/>
          </cell>
        </row>
        <row r="74">
          <cell r="A74" t="str">
            <v>Siochail</v>
          </cell>
          <cell r="B74" t="str">
            <v>USA 10380</v>
          </cell>
          <cell r="E74" t="str">
            <v>Brian Geraghty</v>
          </cell>
          <cell r="O74">
            <v>5.9405940594059403E-2</v>
          </cell>
          <cell r="Z74">
            <v>0.8928571428571429</v>
          </cell>
          <cell r="AJ74" t="str">
            <v/>
          </cell>
          <cell r="AR74" t="str">
            <v/>
          </cell>
          <cell r="BA74" t="str">
            <v/>
          </cell>
        </row>
        <row r="75">
          <cell r="A75" t="str">
            <v>Sirocco 3</v>
          </cell>
          <cell r="B75" t="str">
            <v>USA 52488</v>
          </cell>
          <cell r="E75" t="str">
            <v>Robert Klairmont</v>
          </cell>
          <cell r="O75">
            <v>0.16831683168316833</v>
          </cell>
          <cell r="Z75">
            <v>0.5</v>
          </cell>
          <cell r="AJ75">
            <v>0.2857142857142857</v>
          </cell>
          <cell r="AR75" t="str">
            <v/>
          </cell>
          <cell r="BA75" t="str">
            <v/>
          </cell>
        </row>
        <row r="76">
          <cell r="A76" t="str">
            <v>Skull Cracker</v>
          </cell>
          <cell r="B76" t="str">
            <v>USA 111</v>
          </cell>
          <cell r="E76" t="str">
            <v>Daniel L Kitchens</v>
          </cell>
          <cell r="O76">
            <v>0.7722772277227723</v>
          </cell>
          <cell r="Z76">
            <v>0.9642857142857143</v>
          </cell>
          <cell r="AJ76" t="str">
            <v/>
          </cell>
          <cell r="AR76" t="str">
            <v/>
          </cell>
          <cell r="BA76" t="str">
            <v/>
          </cell>
        </row>
        <row r="77">
          <cell r="A77" t="str">
            <v>Smokin' J</v>
          </cell>
          <cell r="B77" t="str">
            <v>USA 643</v>
          </cell>
          <cell r="E77" t="str">
            <v>Michael Ludtke</v>
          </cell>
          <cell r="O77">
            <v>0.87128712871287128</v>
          </cell>
          <cell r="Z77" t="str">
            <v/>
          </cell>
          <cell r="AJ77">
            <v>0.7142857142857143</v>
          </cell>
          <cell r="AR77" t="str">
            <v/>
          </cell>
          <cell r="BA77" t="str">
            <v/>
          </cell>
        </row>
        <row r="78">
          <cell r="A78" t="str">
            <v>Sociable</v>
          </cell>
          <cell r="B78" t="str">
            <v>USA 60102</v>
          </cell>
          <cell r="E78" t="str">
            <v>Robert Arzbaecher</v>
          </cell>
          <cell r="O78">
            <v>8.9108910891089105E-2</v>
          </cell>
          <cell r="Z78">
            <v>0.19642857142857142</v>
          </cell>
          <cell r="AJ78">
            <v>0.19047619047619047</v>
          </cell>
          <cell r="AR78" t="str">
            <v/>
          </cell>
          <cell r="BA78" t="str">
            <v/>
          </cell>
        </row>
        <row r="79">
          <cell r="A79" t="str">
            <v>Solution</v>
          </cell>
          <cell r="B79" t="str">
            <v>USA 40025</v>
          </cell>
          <cell r="E79" t="str">
            <v>William H. Francis</v>
          </cell>
          <cell r="O79">
            <v>0.68316831683168322</v>
          </cell>
          <cell r="Z79">
            <v>0.6428571428571429</v>
          </cell>
          <cell r="AJ79" t="str">
            <v/>
          </cell>
          <cell r="AR79" t="str">
            <v/>
          </cell>
          <cell r="BA79" t="str">
            <v/>
          </cell>
        </row>
        <row r="80">
          <cell r="A80" t="str">
            <v>Standard Deviation</v>
          </cell>
          <cell r="B80" t="str">
            <v>USA 43851</v>
          </cell>
          <cell r="E80" t="str">
            <v>Carl Hanssen</v>
          </cell>
          <cell r="O80">
            <v>0.48514851485148514</v>
          </cell>
          <cell r="Z80">
            <v>0.8571428571428571</v>
          </cell>
          <cell r="AJ80" t="str">
            <v/>
          </cell>
          <cell r="AR80" t="str">
            <v/>
          </cell>
          <cell r="BA80" t="str">
            <v/>
          </cell>
        </row>
        <row r="81">
          <cell r="A81" t="str">
            <v>Steadfast</v>
          </cell>
          <cell r="B81" t="str">
            <v>USA 51045</v>
          </cell>
          <cell r="E81" t="str">
            <v>Arthur C. Osterwald</v>
          </cell>
          <cell r="O81">
            <v>0.26732673267326734</v>
          </cell>
          <cell r="Z81" t="str">
            <v/>
          </cell>
          <cell r="AJ81">
            <v>0.30158730158730157</v>
          </cell>
          <cell r="AR81" t="str">
            <v/>
          </cell>
          <cell r="BA81" t="str">
            <v/>
          </cell>
        </row>
        <row r="82">
          <cell r="A82" t="str">
            <v>Stripes</v>
          </cell>
          <cell r="B82" t="str">
            <v>USA 25168</v>
          </cell>
          <cell r="E82" t="str">
            <v>Bill Martin</v>
          </cell>
          <cell r="O82">
            <v>0.6633663366336634</v>
          </cell>
          <cell r="Z82">
            <v>3.5714285714285712E-2</v>
          </cell>
          <cell r="AJ82" t="str">
            <v/>
          </cell>
          <cell r="AR82" t="str">
            <v/>
          </cell>
          <cell r="BA82" t="str">
            <v/>
          </cell>
        </row>
        <row r="83">
          <cell r="A83" t="str">
            <v>Sufficient Reason</v>
          </cell>
          <cell r="B83" t="str">
            <v>USA 52901</v>
          </cell>
          <cell r="E83" t="str">
            <v>Mitchell Padnos Tracy Brand</v>
          </cell>
          <cell r="O83">
            <v>0.28712871287128711</v>
          </cell>
          <cell r="Z83" t="str">
            <v/>
          </cell>
          <cell r="AJ83">
            <v>0.31746031746031744</v>
          </cell>
          <cell r="AR83" t="str">
            <v/>
          </cell>
          <cell r="BA83" t="str">
            <v/>
          </cell>
        </row>
        <row r="84">
          <cell r="A84" t="str">
            <v>Surface Tension</v>
          </cell>
          <cell r="B84" t="str">
            <v>USA 64986</v>
          </cell>
          <cell r="E84" t="str">
            <v>Jeffrey S. Schaefer</v>
          </cell>
          <cell r="O84">
            <v>0.33663366336633666</v>
          </cell>
          <cell r="Z84">
            <v>0.21428571428571427</v>
          </cell>
          <cell r="AJ84">
            <v>0.76190476190476186</v>
          </cell>
          <cell r="AR84" t="str">
            <v/>
          </cell>
          <cell r="BA84" t="str">
            <v/>
          </cell>
        </row>
        <row r="85">
          <cell r="A85" t="str">
            <v>Swiftsure</v>
          </cell>
          <cell r="B85" t="str">
            <v>USA 40888</v>
          </cell>
          <cell r="E85" t="str">
            <v>Ronald C. Ehlert</v>
          </cell>
          <cell r="O85">
            <v>0.57425742574257421</v>
          </cell>
          <cell r="Z85">
            <v>1</v>
          </cell>
          <cell r="AJ85">
            <v>0.95238095238095233</v>
          </cell>
          <cell r="AR85" t="str">
            <v/>
          </cell>
          <cell r="BA85" t="str">
            <v/>
          </cell>
        </row>
        <row r="86">
          <cell r="A86" t="str">
            <v>Talisman</v>
          </cell>
          <cell r="B86" t="str">
            <v>USA 482</v>
          </cell>
          <cell r="E86" t="str">
            <v>Bruce Aikens</v>
          </cell>
          <cell r="O86">
            <v>0.64356435643564358</v>
          </cell>
          <cell r="Z86">
            <v>0.5892857142857143</v>
          </cell>
          <cell r="AJ86" t="str">
            <v/>
          </cell>
          <cell r="AR86" t="str">
            <v/>
          </cell>
          <cell r="BA86" t="str">
            <v/>
          </cell>
        </row>
        <row r="87">
          <cell r="A87" t="str">
            <v>Thirsty Tiger</v>
          </cell>
          <cell r="B87" t="str">
            <v>USA 87666</v>
          </cell>
          <cell r="E87" t="str">
            <v>Albert G D'Ottavio</v>
          </cell>
          <cell r="O87">
            <v>0.85148514851485146</v>
          </cell>
          <cell r="Z87">
            <v>0.30357142857142855</v>
          </cell>
          <cell r="AJ87" t="str">
            <v/>
          </cell>
          <cell r="AR87" t="str">
            <v/>
          </cell>
          <cell r="BA87" t="str">
            <v/>
          </cell>
        </row>
        <row r="88">
          <cell r="A88" t="str">
            <v>Time Out</v>
          </cell>
          <cell r="B88" t="str">
            <v>USA 333</v>
          </cell>
          <cell r="E88" t="str">
            <v>Doug Evans</v>
          </cell>
          <cell r="O88">
            <v>4.9504950495049507E-2</v>
          </cell>
          <cell r="Z88" t="str">
            <v/>
          </cell>
          <cell r="AJ88">
            <v>0.53968253968253965</v>
          </cell>
          <cell r="AR88" t="str">
            <v/>
          </cell>
          <cell r="BA88" t="str">
            <v/>
          </cell>
        </row>
        <row r="89">
          <cell r="A89" t="str">
            <v>Titan</v>
          </cell>
          <cell r="B89" t="str">
            <v>USA 25633</v>
          </cell>
          <cell r="E89" t="str">
            <v>DuMouchelle, Schuttes, Aitken</v>
          </cell>
          <cell r="O89">
            <v>0.22772277227722773</v>
          </cell>
          <cell r="Z89">
            <v>0.4642857142857143</v>
          </cell>
          <cell r="AJ89" t="str">
            <v/>
          </cell>
          <cell r="AR89" t="str">
            <v/>
          </cell>
          <cell r="BA89" t="str">
            <v/>
          </cell>
        </row>
        <row r="90">
          <cell r="A90" t="str">
            <v>To The Moon</v>
          </cell>
          <cell r="B90" t="str">
            <v>USA 61005</v>
          </cell>
          <cell r="E90" t="str">
            <v>Robert Berg</v>
          </cell>
          <cell r="O90">
            <v>0.38613861386138615</v>
          </cell>
          <cell r="Z90">
            <v>7.1428571428571425E-2</v>
          </cell>
          <cell r="AJ90" t="str">
            <v/>
          </cell>
          <cell r="AR90" t="str">
            <v/>
          </cell>
          <cell r="BA90" t="str">
            <v/>
          </cell>
        </row>
        <row r="91">
          <cell r="A91" t="str">
            <v>Triumvirate</v>
          </cell>
          <cell r="B91" t="str">
            <v>USA 51543</v>
          </cell>
          <cell r="E91" t="str">
            <v>Eric S. Jones, Scott J. Hornick, Andrew Hopkins</v>
          </cell>
          <cell r="O91">
            <v>0.53465346534653468</v>
          </cell>
          <cell r="Z91" t="str">
            <v/>
          </cell>
          <cell r="AJ91">
            <v>0.14285714285714285</v>
          </cell>
          <cell r="AR91" t="str">
            <v/>
          </cell>
          <cell r="BA91" t="str">
            <v/>
          </cell>
        </row>
        <row r="92">
          <cell r="A92" t="str">
            <v>Tsunami</v>
          </cell>
          <cell r="B92" t="str">
            <v>USA 4215</v>
          </cell>
          <cell r="E92" t="str">
            <v>Stephen Polk</v>
          </cell>
          <cell r="O92">
            <v>0.75247524752475248</v>
          </cell>
          <cell r="Z92">
            <v>0.48214285714285715</v>
          </cell>
          <cell r="AJ92">
            <v>0.66666666666666663</v>
          </cell>
          <cell r="AR92" t="str">
            <v/>
          </cell>
          <cell r="BA92" t="str">
            <v/>
          </cell>
        </row>
        <row r="93">
          <cell r="A93" t="str">
            <v>Utah</v>
          </cell>
          <cell r="B93" t="str">
            <v>USA 90</v>
          </cell>
          <cell r="E93" t="str">
            <v>Bradley Faber</v>
          </cell>
          <cell r="O93">
            <v>0.27722772277227725</v>
          </cell>
          <cell r="Z93">
            <v>0.42857142857142855</v>
          </cell>
          <cell r="AJ93">
            <v>0.68253968253968256</v>
          </cell>
          <cell r="AR93" t="str">
            <v/>
          </cell>
          <cell r="BA93" t="str">
            <v/>
          </cell>
        </row>
        <row r="94">
          <cell r="A94" t="str">
            <v>Vayu</v>
          </cell>
          <cell r="B94" t="str">
            <v>USA 51377</v>
          </cell>
          <cell r="E94" t="str">
            <v>Ron Buzil</v>
          </cell>
          <cell r="O94">
            <v>0.12871287128712872</v>
          </cell>
          <cell r="Z94">
            <v>0.5535714285714286</v>
          </cell>
          <cell r="AJ94" t="str">
            <v/>
          </cell>
          <cell r="AR94" t="str">
            <v/>
          </cell>
          <cell r="BA94" t="str">
            <v/>
          </cell>
        </row>
        <row r="95">
          <cell r="A95" t="str">
            <v>Viper</v>
          </cell>
          <cell r="B95" t="str">
            <v>USA 42017</v>
          </cell>
          <cell r="E95" t="str">
            <v>F William Laslow</v>
          </cell>
          <cell r="O95">
            <v>0.19801980198019803</v>
          </cell>
          <cell r="Z95" t="str">
            <v/>
          </cell>
          <cell r="AJ95">
            <v>0.25396825396825395</v>
          </cell>
          <cell r="AR95" t="str">
            <v/>
          </cell>
          <cell r="BA95" t="str">
            <v/>
          </cell>
        </row>
        <row r="96">
          <cell r="A96" t="str">
            <v>Vortices</v>
          </cell>
          <cell r="B96" t="str">
            <v>USA 7145</v>
          </cell>
          <cell r="E96" t="str">
            <v>Chris Saxton</v>
          </cell>
          <cell r="O96">
            <v>0.69306930693069302</v>
          </cell>
          <cell r="Z96">
            <v>0.3392857142857143</v>
          </cell>
          <cell r="AJ96" t="str">
            <v/>
          </cell>
          <cell r="AR96" t="str">
            <v/>
          </cell>
          <cell r="BA96" t="str">
            <v/>
          </cell>
        </row>
        <row r="97">
          <cell r="A97" t="str">
            <v>Wavelength</v>
          </cell>
          <cell r="B97" t="str">
            <v>USA 31796</v>
          </cell>
          <cell r="E97" t="str">
            <v>Bill and Rich Stark</v>
          </cell>
          <cell r="O97">
            <v>0.78217821782178221</v>
          </cell>
          <cell r="Z97" t="str">
            <v/>
          </cell>
          <cell r="AJ97">
            <v>0.92063492063492058</v>
          </cell>
          <cell r="AR97" t="str">
            <v/>
          </cell>
          <cell r="BA97" t="str">
            <v/>
          </cell>
        </row>
        <row r="98">
          <cell r="A98" t="str">
            <v>Whitecap</v>
          </cell>
          <cell r="B98" t="str">
            <v>USA 31320</v>
          </cell>
          <cell r="E98" t="str">
            <v>William Walsh</v>
          </cell>
          <cell r="O98">
            <v>1</v>
          </cell>
          <cell r="Z98" t="str">
            <v/>
          </cell>
          <cell r="AJ98">
            <v>0.65079365079365081</v>
          </cell>
          <cell r="AR98" t="str">
            <v/>
          </cell>
          <cell r="BA98" t="str">
            <v/>
          </cell>
        </row>
        <row r="99">
          <cell r="A99" t="str">
            <v>WhoDo</v>
          </cell>
          <cell r="B99" t="str">
            <v>USA 48004</v>
          </cell>
          <cell r="E99" t="str">
            <v>Mark Janda and Ralph Weeks</v>
          </cell>
          <cell r="O99">
            <v>0.86138613861386137</v>
          </cell>
          <cell r="Z99" t="str">
            <v/>
          </cell>
          <cell r="AJ99">
            <v>0.98412698412698407</v>
          </cell>
          <cell r="AR99" t="str">
            <v/>
          </cell>
          <cell r="BA99" t="str">
            <v/>
          </cell>
        </row>
        <row r="100">
          <cell r="A100" t="str">
            <v>Willie J</v>
          </cell>
          <cell r="B100" t="str">
            <v>USA 50799</v>
          </cell>
          <cell r="E100" t="str">
            <v>Doug Petter</v>
          </cell>
          <cell r="O100">
            <v>0.37623762376237624</v>
          </cell>
          <cell r="Z100">
            <v>0.8035714285714286</v>
          </cell>
          <cell r="AJ100">
            <v>0.42857142857142855</v>
          </cell>
          <cell r="AR100" t="str">
            <v/>
          </cell>
          <cell r="BA100" t="str">
            <v/>
          </cell>
        </row>
        <row r="101">
          <cell r="A101" t="str">
            <v>Windancer</v>
          </cell>
          <cell r="B101" t="str">
            <v>USA 52701</v>
          </cell>
          <cell r="E101" t="str">
            <v>Samuel P. Nedeau</v>
          </cell>
          <cell r="O101">
            <v>0.71287128712871284</v>
          </cell>
          <cell r="Z101">
            <v>5.3571428571428568E-2</v>
          </cell>
          <cell r="AJ101">
            <v>4.7619047619047616E-2</v>
          </cell>
          <cell r="AR101" t="str">
            <v/>
          </cell>
          <cell r="BA101" t="str">
            <v/>
          </cell>
        </row>
        <row r="102">
          <cell r="A102" t="str">
            <v>Windquest</v>
          </cell>
          <cell r="B102" t="str">
            <v>USA 28686</v>
          </cell>
          <cell r="E102" t="str">
            <v>Dick &amp; Doug DeVos</v>
          </cell>
          <cell r="O102">
            <v>0.93069306930693074</v>
          </cell>
          <cell r="Z102">
            <v>0.26785714285714285</v>
          </cell>
          <cell r="AJ102" t="str">
            <v/>
          </cell>
          <cell r="AR102" t="str">
            <v/>
          </cell>
          <cell r="BA102" t="str">
            <v/>
          </cell>
        </row>
        <row r="103">
          <cell r="A103" t="str">
            <v>Windshadow</v>
          </cell>
          <cell r="B103" t="str">
            <v>USA 416</v>
          </cell>
          <cell r="E103" t="str">
            <v>Jim Murphy</v>
          </cell>
          <cell r="O103">
            <v>0.34653465346534651</v>
          </cell>
          <cell r="Z103">
            <v>0.35714285714285715</v>
          </cell>
          <cell r="AJ103" t="str">
            <v/>
          </cell>
          <cell r="AR103" t="str">
            <v/>
          </cell>
          <cell r="BA103" t="str">
            <v/>
          </cell>
        </row>
        <row r="104">
          <cell r="A104" t="str">
            <v>ZippyR</v>
          </cell>
          <cell r="B104" t="str">
            <v>USA 37</v>
          </cell>
          <cell r="E104" t="str">
            <v>Spencer Thomason/David Baum</v>
          </cell>
          <cell r="O104">
            <v>0.30693069306930693</v>
          </cell>
          <cell r="Z104" t="str">
            <v/>
          </cell>
          <cell r="AJ104">
            <v>0.84126984126984128</v>
          </cell>
          <cell r="AR104" t="str">
            <v/>
          </cell>
          <cell r="BA104" t="str">
            <v/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L104"/>
  <sheetViews>
    <sheetView tabSelected="1" workbookViewId="0">
      <selection activeCell="AN53" sqref="AN53"/>
    </sheetView>
  </sheetViews>
  <sheetFormatPr defaultRowHeight="15"/>
  <cols>
    <col min="1" max="1" width="17.5703125" customWidth="1"/>
    <col min="2" max="2" width="12.85546875" customWidth="1"/>
    <col min="3" max="3" width="42.7109375" customWidth="1"/>
    <col min="4" max="37" width="9.140625" hidden="1" customWidth="1"/>
  </cols>
  <sheetData>
    <row r="1" spans="1:38">
      <c r="A1" s="1"/>
      <c r="B1" s="1"/>
      <c r="C1" s="1"/>
      <c r="D1" s="2" t="str">
        <f>[1]Scoring!F1</f>
        <v>CYC Mac</v>
      </c>
      <c r="F1" s="2" t="str">
        <f>[1]Scoring!Q1</f>
        <v>BYC Mac</v>
      </c>
      <c r="H1" s="2" t="str">
        <f>[1]Scoring!AB1</f>
        <v>Queens</v>
      </c>
      <c r="J1" s="2" t="str">
        <f>[1]Scoring!AL1</f>
        <v>Lake Huron International</v>
      </c>
      <c r="L1" s="2" t="str">
        <f>[1]Scoring!AT1</f>
        <v>Verve Offshore</v>
      </c>
      <c r="N1" s="2" t="str">
        <f>D1</f>
        <v>CYC Mac</v>
      </c>
      <c r="O1" t="str">
        <f>F1</f>
        <v>BYC Mac</v>
      </c>
      <c r="P1" t="str">
        <f>H1</f>
        <v>Queens</v>
      </c>
      <c r="Q1" t="str">
        <f>J1</f>
        <v>Lake Huron International</v>
      </c>
      <c r="R1" t="str">
        <f>L1</f>
        <v>Verve Offshore</v>
      </c>
      <c r="S1" t="str">
        <f>N1</f>
        <v>CYC Mac</v>
      </c>
      <c r="T1" t="str">
        <f>O1</f>
        <v>BYC Mac</v>
      </c>
      <c r="U1" t="str">
        <f>P1</f>
        <v>Queens</v>
      </c>
      <c r="V1" t="str">
        <f>Q1</f>
        <v>Lake Huron International</v>
      </c>
      <c r="W1" t="str">
        <f>R1</f>
        <v>Verve Offshore</v>
      </c>
      <c r="AB1" s="3" t="str">
        <f>D1</f>
        <v>CYC Mac</v>
      </c>
      <c r="AC1" s="4" t="str">
        <f>AB1</f>
        <v>CYC Mac</v>
      </c>
      <c r="AD1" s="4" t="str">
        <f>AC1</f>
        <v>CYC Mac</v>
      </c>
      <c r="AE1" s="5" t="str">
        <f>AD1</f>
        <v>CYC Mac</v>
      </c>
      <c r="AF1" s="3" t="str">
        <f>F1</f>
        <v>BYC Mac</v>
      </c>
      <c r="AG1" s="4" t="str">
        <f>F1</f>
        <v>BYC Mac</v>
      </c>
      <c r="AH1" s="5" t="str">
        <f>F1</f>
        <v>BYC Mac</v>
      </c>
      <c r="AL1" s="6"/>
    </row>
    <row r="2" spans="1:38">
      <c r="A2" s="1"/>
      <c r="B2" s="1"/>
      <c r="C2" s="1"/>
      <c r="D2" t="s">
        <v>0</v>
      </c>
      <c r="E2" s="7">
        <v>2</v>
      </c>
      <c r="F2" t="s">
        <v>0</v>
      </c>
      <c r="G2" s="7">
        <v>2</v>
      </c>
      <c r="H2" t="s">
        <v>0</v>
      </c>
      <c r="I2" s="7">
        <v>1</v>
      </c>
      <c r="J2" t="s">
        <v>0</v>
      </c>
      <c r="K2" s="7">
        <v>1</v>
      </c>
      <c r="L2" t="s">
        <v>0</v>
      </c>
      <c r="M2" s="7">
        <v>1</v>
      </c>
      <c r="AB2" s="8" t="str">
        <f>F1</f>
        <v>BYC Mac</v>
      </c>
      <c r="AC2" s="9" t="str">
        <f>H1</f>
        <v>Queens</v>
      </c>
      <c r="AD2" s="9" t="str">
        <f>J1</f>
        <v>Lake Huron International</v>
      </c>
      <c r="AE2" s="10" t="str">
        <f>L1</f>
        <v>Verve Offshore</v>
      </c>
      <c r="AF2" s="8" t="str">
        <f>H1</f>
        <v>Queens</v>
      </c>
      <c r="AG2" s="9" t="str">
        <f>J1</f>
        <v>Lake Huron International</v>
      </c>
      <c r="AH2" s="10" t="str">
        <f>L1</f>
        <v>Verve Offshore</v>
      </c>
      <c r="AL2" s="11" t="s">
        <v>1</v>
      </c>
    </row>
    <row r="3" spans="1:38">
      <c r="A3" s="1" t="s">
        <v>2</v>
      </c>
      <c r="B3" s="1" t="s">
        <v>3</v>
      </c>
      <c r="C3" s="1" t="s">
        <v>4</v>
      </c>
      <c r="D3" s="12" t="s">
        <v>5</v>
      </c>
      <c r="E3" s="1" t="s">
        <v>6</v>
      </c>
      <c r="F3" s="12" t="s">
        <v>5</v>
      </c>
      <c r="G3" s="1" t="s">
        <v>6</v>
      </c>
      <c r="H3" s="12" t="s">
        <v>5</v>
      </c>
      <c r="I3" s="1" t="s">
        <v>6</v>
      </c>
      <c r="J3" s="12" t="s">
        <v>5</v>
      </c>
      <c r="K3" s="1" t="s">
        <v>6</v>
      </c>
      <c r="L3" s="12" t="s">
        <v>5</v>
      </c>
      <c r="M3" s="1" t="s">
        <v>6</v>
      </c>
      <c r="N3" s="12" t="s">
        <v>5</v>
      </c>
      <c r="O3" s="12" t="s">
        <v>5</v>
      </c>
      <c r="P3" s="12" t="s">
        <v>5</v>
      </c>
      <c r="Q3" s="12" t="s">
        <v>5</v>
      </c>
      <c r="R3" s="12" t="s">
        <v>5</v>
      </c>
      <c r="S3" s="13" t="s">
        <v>7</v>
      </c>
      <c r="T3" s="13" t="s">
        <v>7</v>
      </c>
      <c r="U3" s="13" t="s">
        <v>7</v>
      </c>
      <c r="V3" s="13" t="s">
        <v>7</v>
      </c>
      <c r="W3" s="13" t="s">
        <v>7</v>
      </c>
      <c r="X3" s="14" t="s">
        <v>8</v>
      </c>
      <c r="Y3" s="14" t="s">
        <v>9</v>
      </c>
      <c r="Z3" s="15" t="s">
        <v>10</v>
      </c>
      <c r="AA3" s="15" t="s">
        <v>11</v>
      </c>
      <c r="AL3" s="11" t="s">
        <v>12</v>
      </c>
    </row>
    <row r="4" spans="1:38">
      <c r="A4" s="1" t="str">
        <f>[1]Scoring!A101</f>
        <v>Windancer</v>
      </c>
      <c r="B4" s="1" t="str">
        <f>[1]Scoring!B101</f>
        <v>USA 52701</v>
      </c>
      <c r="C4" s="1" t="str">
        <f>[1]Scoring!E101</f>
        <v>Samuel P. Nedeau</v>
      </c>
      <c r="D4" s="16">
        <f>[1]Scoring!O101</f>
        <v>0.71287128712871284</v>
      </c>
      <c r="E4" s="16">
        <f>IF(D4="","",E$2*D4)</f>
        <v>1.4257425742574257</v>
      </c>
      <c r="F4" s="16">
        <f>[1]Scoring!Z101</f>
        <v>5.3571428571428568E-2</v>
      </c>
      <c r="G4" s="16">
        <f>IF(F4="","",G$2*F4)</f>
        <v>0.10714285714285714</v>
      </c>
      <c r="H4" s="16">
        <f>[1]Scoring!AJ101</f>
        <v>4.7619047619047616E-2</v>
      </c>
      <c r="I4" s="16">
        <f>IF(H4="","",I$2*H4)</f>
        <v>4.7619047619047616E-2</v>
      </c>
      <c r="J4" s="16" t="str">
        <f>[1]Scoring!AR101</f>
        <v/>
      </c>
      <c r="K4" s="16" t="str">
        <f>IF(J4="","",K$2*J4)</f>
        <v/>
      </c>
      <c r="L4" s="16" t="str">
        <f>[1]Scoring!BA101</f>
        <v/>
      </c>
      <c r="M4" s="16" t="str">
        <f>IF(L4="","",M$2*L4)</f>
        <v/>
      </c>
      <c r="N4" s="17">
        <f>D4</f>
        <v>0.71287128712871284</v>
      </c>
      <c r="O4" s="17">
        <f>F4</f>
        <v>5.3571428571428568E-2</v>
      </c>
      <c r="P4" s="17">
        <f>H4</f>
        <v>4.7619047619047616E-2</v>
      </c>
      <c r="Q4" s="17" t="str">
        <f>J4</f>
        <v/>
      </c>
      <c r="R4" s="17" t="str">
        <f>L4</f>
        <v/>
      </c>
      <c r="S4" s="17">
        <f>IF(N4="","",RANK(N4,$N4:$R4,1))</f>
        <v>3</v>
      </c>
      <c r="T4" s="17">
        <f>IF(O4="","",RANK(O4,$N4:$R4,1))</f>
        <v>2</v>
      </c>
      <c r="U4" s="17">
        <f>IF(P4="","",RANK(P4,$N4:$R4,1))</f>
        <v>1</v>
      </c>
      <c r="V4" s="17" t="str">
        <f>IF(Q4="","",RANK(Q4,$N4:$R4,1))</f>
        <v/>
      </c>
      <c r="W4" s="17" t="str">
        <f>IF(R4="","",RANK(R4,$N4:$R4,1))</f>
        <v/>
      </c>
      <c r="X4" s="18">
        <f>COUNT(S4:W4)</f>
        <v>3</v>
      </c>
      <c r="Y4" s="18">
        <f>COUNT(S4:T4)</f>
        <v>2</v>
      </c>
      <c r="Z4" s="18">
        <f>COUNT(U4,V4,W4)</f>
        <v>1</v>
      </c>
      <c r="AA4" s="19" t="str">
        <f>IF(X4&gt;1,"","no")</f>
        <v/>
      </c>
      <c r="AB4">
        <f>IF(Y4=2,(E4+G4)/(E$2+G$2),100)</f>
        <v>0.38322135785007072</v>
      </c>
      <c r="AC4">
        <f>IF(E4&lt;&gt;"",IF(I4&lt;&gt;"",(E4+I4)/(E$2+I$2),100),100)</f>
        <v>0.4911205406254911</v>
      </c>
      <c r="AD4">
        <f>IF(E4&lt;&gt;"",IF(K4&lt;&gt;"",(E4+K4)/(E$2+K$2),100),100)</f>
        <v>100</v>
      </c>
      <c r="AE4">
        <f>IF(E4&lt;&gt;"",IF(M4&lt;&gt;"",(E4+M4)/(E$2+M$2),100),100)</f>
        <v>100</v>
      </c>
      <c r="AF4">
        <f>IF(G4&lt;&gt;"",IF(I4&lt;&gt;"",(G4+I4)/(G$2+I$2),100),100)</f>
        <v>5.1587301587301591E-2</v>
      </c>
      <c r="AG4">
        <f>IF(G4&lt;&gt;"",IF(K4&lt;&gt;"",(G4+K4)/(G$2+K$2),100),100)</f>
        <v>100</v>
      </c>
      <c r="AH4">
        <f>IF(G4&lt;&gt;"",IF(M4&lt;&gt;"",(G4+M4)/(G$2+M$2),100),100)</f>
        <v>100</v>
      </c>
      <c r="AI4">
        <f>MIN(AB4:AH4)</f>
        <v>5.1587301587301591E-2</v>
      </c>
      <c r="AJ4" t="str">
        <f ca="1">OFFSET(AA$1,0,MATCH(AI4,AB4:AH4,0))</f>
        <v>BYC Mac</v>
      </c>
      <c r="AK4" t="str">
        <f ca="1">OFFSET(AA$2,0,MATCH(AI4,AB4:AH4,0))</f>
        <v>Queens</v>
      </c>
      <c r="AL4" s="11">
        <f>RANK(AI4,AI$4:AI$104,1)</f>
        <v>1</v>
      </c>
    </row>
    <row r="5" spans="1:38">
      <c r="A5" s="1" t="str">
        <f>[1]Scoring!A20</f>
        <v>Cynthia</v>
      </c>
      <c r="B5" s="1" t="str">
        <f>[1]Scoring!B20</f>
        <v>USA 6869</v>
      </c>
      <c r="C5" s="1" t="str">
        <f>[1]Scoring!E20</f>
        <v>Andrew Grootendorst &amp; James B DeVries</v>
      </c>
      <c r="D5" s="16">
        <f>[1]Scoring!O20</f>
        <v>1.9801980198019802E-2</v>
      </c>
      <c r="E5" s="16">
        <f>IF(D5="","",E$2*D5)</f>
        <v>3.9603960396039604E-2</v>
      </c>
      <c r="F5" s="16" t="str">
        <f>[1]Scoring!Z20</f>
        <v/>
      </c>
      <c r="G5" s="16" t="str">
        <f>IF(F5="","",G$2*F5)</f>
        <v/>
      </c>
      <c r="H5" s="16">
        <f>[1]Scoring!AJ20</f>
        <v>0.12698412698412698</v>
      </c>
      <c r="I5" s="16">
        <f>IF(H5="","",I$2*H5)</f>
        <v>0.12698412698412698</v>
      </c>
      <c r="J5" s="16" t="str">
        <f>[1]Scoring!AR20</f>
        <v/>
      </c>
      <c r="K5" s="16" t="str">
        <f>IF(J5="","",K$2*J5)</f>
        <v/>
      </c>
      <c r="L5" s="16" t="str">
        <f>[1]Scoring!BA20</f>
        <v/>
      </c>
      <c r="M5" s="16" t="str">
        <f>IF(L5="","",M$2*L5)</f>
        <v/>
      </c>
      <c r="N5" s="17">
        <f>D5</f>
        <v>1.9801980198019802E-2</v>
      </c>
      <c r="O5" s="17" t="str">
        <f>F5</f>
        <v/>
      </c>
      <c r="P5" s="17">
        <f>H5</f>
        <v>0.12698412698412698</v>
      </c>
      <c r="Q5" s="17" t="str">
        <f>J5</f>
        <v/>
      </c>
      <c r="R5" s="17" t="str">
        <f>L5</f>
        <v/>
      </c>
      <c r="S5" s="17">
        <f>IF(N5="","",RANK(N5,$N5:$R5,1))</f>
        <v>1</v>
      </c>
      <c r="T5" s="17" t="str">
        <f>IF(O5="","",RANK(O5,$N5:$R5,1))</f>
        <v/>
      </c>
      <c r="U5" s="17">
        <f>IF(P5="","",RANK(P5,$N5:$R5,1))</f>
        <v>2</v>
      </c>
      <c r="V5" s="17" t="str">
        <f>IF(Q5="","",RANK(Q5,$N5:$R5,1))</f>
        <v/>
      </c>
      <c r="W5" s="17" t="str">
        <f>IF(R5="","",RANK(R5,$N5:$R5,1))</f>
        <v/>
      </c>
      <c r="X5" s="18">
        <f>COUNT(S5:W5)</f>
        <v>2</v>
      </c>
      <c r="Y5" s="18">
        <f>COUNT(S5:T5)</f>
        <v>1</v>
      </c>
      <c r="Z5" s="18">
        <f>COUNT(U5,V5,W5)</f>
        <v>1</v>
      </c>
      <c r="AA5" s="19" t="str">
        <f>IF(X5&gt;1,"","no")</f>
        <v/>
      </c>
      <c r="AB5">
        <f>IF(Y5=2,(E5+G5)/(E$2+G$2),100)</f>
        <v>100</v>
      </c>
      <c r="AC5">
        <f>IF(E5&lt;&gt;"",IF(I5&lt;&gt;"",(E5+I5)/(E$2+I$2),100),100)</f>
        <v>5.5529362460055527E-2</v>
      </c>
      <c r="AD5">
        <f>IF(E5&lt;&gt;"",IF(K5&lt;&gt;"",(E5+K5)/(E$2+K$2),100),100)</f>
        <v>100</v>
      </c>
      <c r="AE5">
        <f>IF(E5&lt;&gt;"",IF(M5&lt;&gt;"",(E5+M5)/(E$2+M$2),100),100)</f>
        <v>100</v>
      </c>
      <c r="AF5">
        <f>IF(G5&lt;&gt;"",IF(I5&lt;&gt;"",(G5+I5)/(G$2+I$2),100),100)</f>
        <v>100</v>
      </c>
      <c r="AG5">
        <f>IF(G5&lt;&gt;"",IF(K5&lt;&gt;"",(G5+K5)/(G$2+K$2),100),100)</f>
        <v>100</v>
      </c>
      <c r="AH5">
        <f>IF(G5&lt;&gt;"",IF(M5&lt;&gt;"",(G5+M5)/(G$2+M$2),100),100)</f>
        <v>100</v>
      </c>
      <c r="AI5">
        <f>MIN(AB5:AH5)</f>
        <v>5.5529362460055527E-2</v>
      </c>
      <c r="AJ5" t="str">
        <f ca="1">OFFSET(AA$1,0,MATCH(AI5,AB5:AH5,0))</f>
        <v>CYC Mac</v>
      </c>
      <c r="AK5" t="str">
        <f ca="1">OFFSET(AA$2,0,MATCH(AI5,AB5:AH5,0))</f>
        <v>Queens</v>
      </c>
      <c r="AL5" s="11">
        <f>RANK(AI5,AI$4:AI$104,1)</f>
        <v>2</v>
      </c>
    </row>
    <row r="6" spans="1:38">
      <c r="A6" s="1" t="str">
        <f>[1]Scoring!A30</f>
        <v>Evolution</v>
      </c>
      <c r="B6" s="1" t="str">
        <f>[1]Scoring!B30</f>
        <v>USA 70</v>
      </c>
      <c r="C6" s="1" t="str">
        <f>[1]Scoring!E30</f>
        <v>Terry Kohler and Pete Reichelsdorfer</v>
      </c>
      <c r="D6" s="16">
        <f>[1]Scoring!O30</f>
        <v>0.58415841584158412</v>
      </c>
      <c r="E6" s="16">
        <f>IF(D6="","",E$2*D6)</f>
        <v>1.1683168316831682</v>
      </c>
      <c r="F6" s="16">
        <f>[1]Scoring!Z30</f>
        <v>8.9285714285714288E-2</v>
      </c>
      <c r="G6" s="16">
        <f>IF(F6="","",G$2*F6)</f>
        <v>0.17857142857142858</v>
      </c>
      <c r="H6" s="16">
        <f>[1]Scoring!AJ30</f>
        <v>1.5873015873015872E-2</v>
      </c>
      <c r="I6" s="16">
        <f>IF(H6="","",I$2*H6)</f>
        <v>1.5873015873015872E-2</v>
      </c>
      <c r="J6" s="16" t="str">
        <f>[1]Scoring!AR30</f>
        <v/>
      </c>
      <c r="K6" s="16" t="str">
        <f>IF(J6="","",K$2*J6)</f>
        <v/>
      </c>
      <c r="L6" s="16" t="str">
        <f>[1]Scoring!BA30</f>
        <v/>
      </c>
      <c r="M6" s="16" t="str">
        <f>IF(L6="","",M$2*L6)</f>
        <v/>
      </c>
      <c r="N6" s="17">
        <f>D6</f>
        <v>0.58415841584158412</v>
      </c>
      <c r="O6" s="17">
        <f>F6</f>
        <v>8.9285714285714288E-2</v>
      </c>
      <c r="P6" s="17">
        <f>H6</f>
        <v>1.5873015873015872E-2</v>
      </c>
      <c r="Q6" s="17" t="str">
        <f>J6</f>
        <v/>
      </c>
      <c r="R6" s="17" t="str">
        <f>L6</f>
        <v/>
      </c>
      <c r="S6" s="17">
        <f>IF(N6="","",RANK(N6,$N6:$R6,1))</f>
        <v>3</v>
      </c>
      <c r="T6" s="17">
        <f>IF(O6="","",RANK(O6,$N6:$R6,1))</f>
        <v>2</v>
      </c>
      <c r="U6" s="17">
        <f>IF(P6="","",RANK(P6,$N6:$R6,1))</f>
        <v>1</v>
      </c>
      <c r="V6" s="17" t="str">
        <f>IF(Q6="","",RANK(Q6,$N6:$R6,1))</f>
        <v/>
      </c>
      <c r="W6" s="17" t="str">
        <f>IF(R6="","",RANK(R6,$N6:$R6,1))</f>
        <v/>
      </c>
      <c r="X6" s="18">
        <f>COUNT(S6:W6)</f>
        <v>3</v>
      </c>
      <c r="Y6" s="18">
        <f>COUNT(S6:T6)</f>
        <v>2</v>
      </c>
      <c r="Z6" s="18">
        <f>COUNT(U6,V6,W6)</f>
        <v>1</v>
      </c>
      <c r="AA6" s="19" t="str">
        <f>IF(X6&gt;1,"","no")</f>
        <v/>
      </c>
      <c r="AB6">
        <f>IF(Y6=2,(E6+G6)/(E$2+G$2),100)</f>
        <v>0.33672206506364921</v>
      </c>
      <c r="AC6">
        <f>IF(E6&lt;&gt;"",IF(I6&lt;&gt;"",(E6+I6)/(E$2+I$2),100),100)</f>
        <v>0.39472994918539467</v>
      </c>
      <c r="AD6">
        <f>IF(E6&lt;&gt;"",IF(K6&lt;&gt;"",(E6+K6)/(E$2+K$2),100),100)</f>
        <v>100</v>
      </c>
      <c r="AE6">
        <f>IF(E6&lt;&gt;"",IF(M6&lt;&gt;"",(E6+M6)/(E$2+M$2),100),100)</f>
        <v>100</v>
      </c>
      <c r="AF6">
        <f>IF(G6&lt;&gt;"",IF(I6&lt;&gt;"",(G6+I6)/(G$2+I$2),100),100)</f>
        <v>6.4814814814814811E-2</v>
      </c>
      <c r="AG6">
        <f>IF(G6&lt;&gt;"",IF(K6&lt;&gt;"",(G6+K6)/(G$2+K$2),100),100)</f>
        <v>100</v>
      </c>
      <c r="AH6">
        <f>IF(G6&lt;&gt;"",IF(M6&lt;&gt;"",(G6+M6)/(G$2+M$2),100),100)</f>
        <v>100</v>
      </c>
      <c r="AI6">
        <f>MIN(AB6:AH6)</f>
        <v>6.4814814814814811E-2</v>
      </c>
      <c r="AJ6" t="str">
        <f ca="1">OFFSET(AA$1,0,MATCH(AI6,AB6:AH6,0))</f>
        <v>BYC Mac</v>
      </c>
      <c r="AK6" t="str">
        <f ca="1">OFFSET(AA$2,0,MATCH(AI6,AB6:AH6,0))</f>
        <v>Queens</v>
      </c>
      <c r="AL6" s="11">
        <f>RANK(AI6,AI$4:AI$104,1)</f>
        <v>3</v>
      </c>
    </row>
    <row r="7" spans="1:38">
      <c r="A7" s="1" t="str">
        <f>[1]Scoring!A78</f>
        <v>Sociable</v>
      </c>
      <c r="B7" s="1" t="str">
        <f>[1]Scoring!B78</f>
        <v>USA 60102</v>
      </c>
      <c r="C7" s="1" t="str">
        <f>[1]Scoring!E78</f>
        <v>Robert Arzbaecher</v>
      </c>
      <c r="D7" s="16">
        <f>[1]Scoring!O78</f>
        <v>8.9108910891089105E-2</v>
      </c>
      <c r="E7" s="16">
        <f>IF(D7="","",E$2*D7)</f>
        <v>0.17821782178217821</v>
      </c>
      <c r="F7" s="16">
        <f>[1]Scoring!Z78</f>
        <v>0.19642857142857142</v>
      </c>
      <c r="G7" s="16">
        <f>IF(F7="","",G$2*F7)</f>
        <v>0.39285714285714285</v>
      </c>
      <c r="H7" s="16">
        <f>[1]Scoring!AJ78</f>
        <v>0.19047619047619047</v>
      </c>
      <c r="I7" s="16">
        <f>IF(H7="","",I$2*H7)</f>
        <v>0.19047619047619047</v>
      </c>
      <c r="J7" s="16" t="str">
        <f>[1]Scoring!AR78</f>
        <v/>
      </c>
      <c r="K7" s="16" t="str">
        <f>IF(J7="","",K$2*J7)</f>
        <v/>
      </c>
      <c r="L7" s="16" t="str">
        <f>[1]Scoring!BA78</f>
        <v/>
      </c>
      <c r="M7" s="16" t="str">
        <f>IF(L7="","",M$2*L7)</f>
        <v/>
      </c>
      <c r="N7" s="17">
        <f>D7</f>
        <v>8.9108910891089105E-2</v>
      </c>
      <c r="O7" s="17">
        <f>F7</f>
        <v>0.19642857142857142</v>
      </c>
      <c r="P7" s="17">
        <f>H7</f>
        <v>0.19047619047619047</v>
      </c>
      <c r="Q7" s="17" t="str">
        <f>J7</f>
        <v/>
      </c>
      <c r="R7" s="17" t="str">
        <f>L7</f>
        <v/>
      </c>
      <c r="S7" s="17">
        <f>IF(N7="","",RANK(N7,$N7:$R7,1))</f>
        <v>1</v>
      </c>
      <c r="T7" s="17">
        <f>IF(O7="","",RANK(O7,$N7:$R7,1))</f>
        <v>3</v>
      </c>
      <c r="U7" s="17">
        <f>IF(P7="","",RANK(P7,$N7:$R7,1))</f>
        <v>2</v>
      </c>
      <c r="V7" s="17" t="str">
        <f>IF(Q7="","",RANK(Q7,$N7:$R7,1))</f>
        <v/>
      </c>
      <c r="W7" s="17" t="str">
        <f>IF(R7="","",RANK(R7,$N7:$R7,1))</f>
        <v/>
      </c>
      <c r="X7" s="18">
        <f>COUNT(S7:W7)</f>
        <v>3</v>
      </c>
      <c r="Y7" s="18">
        <f>COUNT(S7:T7)</f>
        <v>2</v>
      </c>
      <c r="Z7" s="18">
        <f>COUNT(U7,V7,W7)</f>
        <v>1</v>
      </c>
      <c r="AA7" s="19" t="str">
        <f>IF(X7&gt;1,"","no")</f>
        <v/>
      </c>
      <c r="AB7">
        <f>IF(Y7=2,(E7+G7)/(E$2+G$2),100)</f>
        <v>0.14276874115983026</v>
      </c>
      <c r="AC7">
        <f>IF(E7&lt;&gt;"",IF(I7&lt;&gt;"",(E7+I7)/(E$2+I$2),100),100)</f>
        <v>0.12289800408612289</v>
      </c>
      <c r="AD7">
        <f>IF(E7&lt;&gt;"",IF(K7&lt;&gt;"",(E7+K7)/(E$2+K$2),100),100)</f>
        <v>100</v>
      </c>
      <c r="AE7">
        <f>IF(E7&lt;&gt;"",IF(M7&lt;&gt;"",(E7+M7)/(E$2+M$2),100),100)</f>
        <v>100</v>
      </c>
      <c r="AF7">
        <f>IF(G7&lt;&gt;"",IF(I7&lt;&gt;"",(G7+I7)/(G$2+I$2),100),100)</f>
        <v>0.19444444444444442</v>
      </c>
      <c r="AG7">
        <f>IF(G7&lt;&gt;"",IF(K7&lt;&gt;"",(G7+K7)/(G$2+K$2),100),100)</f>
        <v>100</v>
      </c>
      <c r="AH7">
        <f>IF(G7&lt;&gt;"",IF(M7&lt;&gt;"",(G7+M7)/(G$2+M$2),100),100)</f>
        <v>100</v>
      </c>
      <c r="AI7">
        <f>MIN(AB7:AH7)</f>
        <v>0.12289800408612289</v>
      </c>
      <c r="AJ7" t="str">
        <f ca="1">OFFSET(AA$1,0,MATCH(AI7,AB7:AH7,0))</f>
        <v>CYC Mac</v>
      </c>
      <c r="AK7" t="str">
        <f ca="1">OFFSET(AA$2,0,MATCH(AI7,AB7:AH7,0))</f>
        <v>Queens</v>
      </c>
      <c r="AL7" s="11">
        <f>RANK(AI7,AI$4:AI$104,1)</f>
        <v>4</v>
      </c>
    </row>
    <row r="8" spans="1:38">
      <c r="A8" s="1" t="str">
        <f>[1]Scoring!A48</f>
        <v>Majic</v>
      </c>
      <c r="B8" s="1" t="str">
        <f>[1]Scoring!B48</f>
        <v>SM 2</v>
      </c>
      <c r="C8" s="1" t="str">
        <f>[1]Scoring!E48</f>
        <v>William Hoyer</v>
      </c>
      <c r="D8" s="16">
        <f>[1]Scoring!O48</f>
        <v>7.9207920792079209E-2</v>
      </c>
      <c r="E8" s="16">
        <f>IF(D8="","",E$2*D8)</f>
        <v>0.15841584158415842</v>
      </c>
      <c r="F8" s="16" t="str">
        <f>[1]Scoring!Z48</f>
        <v/>
      </c>
      <c r="G8" s="16" t="str">
        <f>IF(F8="","",G$2*F8)</f>
        <v/>
      </c>
      <c r="H8" s="16">
        <f>[1]Scoring!AJ48</f>
        <v>0.22222222222222221</v>
      </c>
      <c r="I8" s="16">
        <f>IF(H8="","",I$2*H8)</f>
        <v>0.22222222222222221</v>
      </c>
      <c r="J8" s="16" t="str">
        <f>[1]Scoring!AR48</f>
        <v/>
      </c>
      <c r="K8" s="16" t="str">
        <f>IF(J8="","",K$2*J8)</f>
        <v/>
      </c>
      <c r="L8" s="16" t="str">
        <f>[1]Scoring!BA48</f>
        <v/>
      </c>
      <c r="M8" s="16" t="str">
        <f>IF(L8="","",M$2*L8)</f>
        <v/>
      </c>
      <c r="N8" s="17">
        <f>D8</f>
        <v>7.9207920792079209E-2</v>
      </c>
      <c r="O8" s="17" t="str">
        <f>F8</f>
        <v/>
      </c>
      <c r="P8" s="17">
        <f>H8</f>
        <v>0.22222222222222221</v>
      </c>
      <c r="Q8" s="17" t="str">
        <f>J8</f>
        <v/>
      </c>
      <c r="R8" s="17" t="str">
        <f>L8</f>
        <v/>
      </c>
      <c r="S8" s="17">
        <f>IF(N8="","",RANK(N8,$N8:$R8,1))</f>
        <v>1</v>
      </c>
      <c r="T8" s="17" t="str">
        <f>IF(O8="","",RANK(O8,$N8:$R8,1))</f>
        <v/>
      </c>
      <c r="U8" s="17">
        <f>IF(P8="","",RANK(P8,$N8:$R8,1))</f>
        <v>2</v>
      </c>
      <c r="V8" s="17" t="str">
        <f>IF(Q8="","",RANK(Q8,$N8:$R8,1))</f>
        <v/>
      </c>
      <c r="W8" s="17" t="str">
        <f>IF(R8="","",RANK(R8,$N8:$R8,1))</f>
        <v/>
      </c>
      <c r="X8" s="18">
        <f>COUNT(S8:W8)</f>
        <v>2</v>
      </c>
      <c r="Y8" s="18">
        <f>COUNT(S8:T8)</f>
        <v>1</v>
      </c>
      <c r="Z8" s="18">
        <f>COUNT(U8,V8,W8)</f>
        <v>1</v>
      </c>
      <c r="AA8" s="19" t="str">
        <f>IF(X8&gt;1,"","no")</f>
        <v/>
      </c>
      <c r="AB8">
        <f>IF(Y8=2,(E8+G8)/(E$2+G$2),100)</f>
        <v>100</v>
      </c>
      <c r="AC8">
        <f>IF(E8&lt;&gt;"",IF(I8&lt;&gt;"",(E8+I8)/(E$2+I$2),100),100)</f>
        <v>0.12687935460212688</v>
      </c>
      <c r="AD8">
        <f>IF(E8&lt;&gt;"",IF(K8&lt;&gt;"",(E8+K8)/(E$2+K$2),100),100)</f>
        <v>100</v>
      </c>
      <c r="AE8">
        <f>IF(E8&lt;&gt;"",IF(M8&lt;&gt;"",(E8+M8)/(E$2+M$2),100),100)</f>
        <v>100</v>
      </c>
      <c r="AF8">
        <f>IF(G8&lt;&gt;"",IF(I8&lt;&gt;"",(G8+I8)/(G$2+I$2),100),100)</f>
        <v>100</v>
      </c>
      <c r="AG8">
        <f>IF(G8&lt;&gt;"",IF(K8&lt;&gt;"",(G8+K8)/(G$2+K$2),100),100)</f>
        <v>100</v>
      </c>
      <c r="AH8">
        <f>IF(G8&lt;&gt;"",IF(M8&lt;&gt;"",(G8+M8)/(G$2+M$2),100),100)</f>
        <v>100</v>
      </c>
      <c r="AI8">
        <f>MIN(AB8:AH8)</f>
        <v>0.12687935460212688</v>
      </c>
      <c r="AJ8" t="str">
        <f ca="1">OFFSET(AA$1,0,MATCH(AI8,AB8:AH8,0))</f>
        <v>CYC Mac</v>
      </c>
      <c r="AK8" t="str">
        <f ca="1">OFFSET(AA$2,0,MATCH(AI8,AB8:AH8,0))</f>
        <v>Queens</v>
      </c>
      <c r="AL8" s="11">
        <f>RANK(AI8,AI$4:AI$104,1)</f>
        <v>5</v>
      </c>
    </row>
    <row r="9" spans="1:38">
      <c r="A9" s="1" t="str">
        <f>[1]Scoring!A36</f>
        <v>Heartbreaker</v>
      </c>
      <c r="B9" s="1" t="str">
        <f>[1]Scoring!B36</f>
        <v>USA 52329</v>
      </c>
      <c r="C9" s="1" t="str">
        <f>[1]Scoring!E36</f>
        <v>Robert L Hughes</v>
      </c>
      <c r="D9" s="16">
        <f>[1]Scoring!O36</f>
        <v>0.84158415841584155</v>
      </c>
      <c r="E9" s="16">
        <f>IF(D9="","",E$2*D9)</f>
        <v>1.6831683168316831</v>
      </c>
      <c r="F9" s="16">
        <f>[1]Scoring!Z36</f>
        <v>0.17857142857142858</v>
      </c>
      <c r="G9" s="16">
        <f>IF(F9="","",G$2*F9)</f>
        <v>0.35714285714285715</v>
      </c>
      <c r="H9" s="16">
        <f>[1]Scoring!AJ36</f>
        <v>3.1746031746031744E-2</v>
      </c>
      <c r="I9" s="16">
        <f>IF(H9="","",I$2*H9)</f>
        <v>3.1746031746031744E-2</v>
      </c>
      <c r="J9" s="16" t="str">
        <f>[1]Scoring!AR36</f>
        <v/>
      </c>
      <c r="K9" s="16" t="str">
        <f>IF(J9="","",K$2*J9)</f>
        <v/>
      </c>
      <c r="L9" s="16" t="str">
        <f>[1]Scoring!BA36</f>
        <v/>
      </c>
      <c r="M9" s="16" t="str">
        <f>IF(L9="","",M$2*L9)</f>
        <v/>
      </c>
      <c r="N9" s="17">
        <f>D9</f>
        <v>0.84158415841584155</v>
      </c>
      <c r="O9" s="17">
        <f>F9</f>
        <v>0.17857142857142858</v>
      </c>
      <c r="P9" s="17">
        <f>H9</f>
        <v>3.1746031746031744E-2</v>
      </c>
      <c r="Q9" s="17" t="str">
        <f>J9</f>
        <v/>
      </c>
      <c r="R9" s="17" t="str">
        <f>L9</f>
        <v/>
      </c>
      <c r="S9" s="17">
        <f>IF(N9="","",RANK(N9,$N9:$R9,1))</f>
        <v>3</v>
      </c>
      <c r="T9" s="17">
        <f>IF(O9="","",RANK(O9,$N9:$R9,1))</f>
        <v>2</v>
      </c>
      <c r="U9" s="17">
        <f>IF(P9="","",RANK(P9,$N9:$R9,1))</f>
        <v>1</v>
      </c>
      <c r="V9" s="17" t="str">
        <f>IF(Q9="","",RANK(Q9,$N9:$R9,1))</f>
        <v/>
      </c>
      <c r="W9" s="17" t="str">
        <f>IF(R9="","",RANK(R9,$N9:$R9,1))</f>
        <v/>
      </c>
      <c r="X9" s="18">
        <f>COUNT(S9:W9)</f>
        <v>3</v>
      </c>
      <c r="Y9" s="18">
        <f>COUNT(S9:T9)</f>
        <v>2</v>
      </c>
      <c r="Z9" s="18">
        <f>COUNT(U9,V9,W9)</f>
        <v>1</v>
      </c>
      <c r="AA9" s="19" t="str">
        <f>IF(X9&gt;1,"","no")</f>
        <v/>
      </c>
      <c r="AB9">
        <f>IF(Y9=2,(E9+G9)/(E$2+G$2),100)</f>
        <v>0.51007779349363502</v>
      </c>
      <c r="AC9">
        <f>IF(E9&lt;&gt;"",IF(I9&lt;&gt;"",(E9+I9)/(E$2+I$2),100),100)</f>
        <v>0.57163811619257165</v>
      </c>
      <c r="AD9">
        <f>IF(E9&lt;&gt;"",IF(K9&lt;&gt;"",(E9+K9)/(E$2+K$2),100),100)</f>
        <v>100</v>
      </c>
      <c r="AE9">
        <f>IF(E9&lt;&gt;"",IF(M9&lt;&gt;"",(E9+M9)/(E$2+M$2),100),100)</f>
        <v>100</v>
      </c>
      <c r="AF9">
        <f>IF(G9&lt;&gt;"",IF(I9&lt;&gt;"",(G9+I9)/(G$2+I$2),100),100)</f>
        <v>0.12962962962962962</v>
      </c>
      <c r="AG9">
        <f>IF(G9&lt;&gt;"",IF(K9&lt;&gt;"",(G9+K9)/(G$2+K$2),100),100)</f>
        <v>100</v>
      </c>
      <c r="AH9">
        <f>IF(G9&lt;&gt;"",IF(M9&lt;&gt;"",(G9+M9)/(G$2+M$2),100),100)</f>
        <v>100</v>
      </c>
      <c r="AI9">
        <f>MIN(AB9:AH9)</f>
        <v>0.12962962962962962</v>
      </c>
      <c r="AJ9" t="str">
        <f ca="1">OFFSET(AA$1,0,MATCH(AI9,AB9:AH9,0))</f>
        <v>BYC Mac</v>
      </c>
      <c r="AK9" t="str">
        <f ca="1">OFFSET(AA$2,0,MATCH(AI9,AB9:AH9,0))</f>
        <v>Queens</v>
      </c>
      <c r="AL9" s="11">
        <f>RANK(AI9,AI$4:AI$104,1)</f>
        <v>6</v>
      </c>
    </row>
    <row r="10" spans="1:38">
      <c r="A10" s="1" t="str">
        <f>[1]Scoring!A57</f>
        <v>Odyssey</v>
      </c>
      <c r="B10" s="1" t="str">
        <f>[1]Scoring!B57</f>
        <v>USA 11677</v>
      </c>
      <c r="C10" s="1" t="str">
        <f>[1]Scoring!E57</f>
        <v>David Bohl</v>
      </c>
      <c r="D10" s="16">
        <f>[1]Scoring!O57</f>
        <v>9.9009900990099011E-3</v>
      </c>
      <c r="E10" s="16">
        <f>IF(D10="","",E$2*D10)</f>
        <v>1.9801980198019802E-2</v>
      </c>
      <c r="F10" s="16" t="str">
        <f>[1]Scoring!Z57</f>
        <v/>
      </c>
      <c r="G10" s="16" t="str">
        <f>IF(F10="","",G$2*F10)</f>
        <v/>
      </c>
      <c r="H10" s="16">
        <f>[1]Scoring!AJ57</f>
        <v>0.38095238095238093</v>
      </c>
      <c r="I10" s="16">
        <f>IF(H10="","",I$2*H10)</f>
        <v>0.38095238095238093</v>
      </c>
      <c r="J10" s="16" t="str">
        <f>[1]Scoring!AR57</f>
        <v/>
      </c>
      <c r="K10" s="16" t="str">
        <f>IF(J10="","",K$2*J10)</f>
        <v/>
      </c>
      <c r="L10" s="16" t="str">
        <f>[1]Scoring!BA57</f>
        <v/>
      </c>
      <c r="M10" s="16" t="str">
        <f>IF(L10="","",M$2*L10)</f>
        <v/>
      </c>
      <c r="N10" s="17">
        <f>D10</f>
        <v>9.9009900990099011E-3</v>
      </c>
      <c r="O10" s="17" t="str">
        <f>F10</f>
        <v/>
      </c>
      <c r="P10" s="17">
        <f>H10</f>
        <v>0.38095238095238093</v>
      </c>
      <c r="Q10" s="17" t="str">
        <f>J10</f>
        <v/>
      </c>
      <c r="R10" s="17" t="str">
        <f>L10</f>
        <v/>
      </c>
      <c r="S10" s="17">
        <f>IF(N10="","",RANK(N10,$N10:$R10,1))</f>
        <v>1</v>
      </c>
      <c r="T10" s="17" t="str">
        <f>IF(O10="","",RANK(O10,$N10:$R10,1))</f>
        <v/>
      </c>
      <c r="U10" s="17">
        <f>IF(P10="","",RANK(P10,$N10:$R10,1))</f>
        <v>2</v>
      </c>
      <c r="V10" s="17" t="str">
        <f>IF(Q10="","",RANK(Q10,$N10:$R10,1))</f>
        <v/>
      </c>
      <c r="W10" s="17" t="str">
        <f>IF(R10="","",RANK(R10,$N10:$R10,1))</f>
        <v/>
      </c>
      <c r="X10" s="18">
        <f>COUNT(S10:W10)</f>
        <v>2</v>
      </c>
      <c r="Y10" s="18">
        <f>COUNT(S10:T10)</f>
        <v>1</v>
      </c>
      <c r="Z10" s="18">
        <f>COUNT(U10,V10,W10)</f>
        <v>1</v>
      </c>
      <c r="AA10" s="19" t="str">
        <f>IF(X10&gt;1,"","no")</f>
        <v/>
      </c>
      <c r="AB10">
        <f>IF(Y10=2,(E10+G10)/(E$2+G$2),100)</f>
        <v>100</v>
      </c>
      <c r="AC10">
        <f>IF(E10&lt;&gt;"",IF(I10&lt;&gt;"",(E10+I10)/(E$2+I$2),100),100)</f>
        <v>0.13358478705013357</v>
      </c>
      <c r="AD10">
        <f>IF(E10&lt;&gt;"",IF(K10&lt;&gt;"",(E10+K10)/(E$2+K$2),100),100)</f>
        <v>100</v>
      </c>
      <c r="AE10">
        <f>IF(E10&lt;&gt;"",IF(M10&lt;&gt;"",(E10+M10)/(E$2+M$2),100),100)</f>
        <v>100</v>
      </c>
      <c r="AF10">
        <f>IF(G10&lt;&gt;"",IF(I10&lt;&gt;"",(G10+I10)/(G$2+I$2),100),100)</f>
        <v>100</v>
      </c>
      <c r="AG10">
        <f>IF(G10&lt;&gt;"",IF(K10&lt;&gt;"",(G10+K10)/(G$2+K$2),100),100)</f>
        <v>100</v>
      </c>
      <c r="AH10">
        <f>IF(G10&lt;&gt;"",IF(M10&lt;&gt;"",(G10+M10)/(G$2+M$2),100),100)</f>
        <v>100</v>
      </c>
      <c r="AI10">
        <f>MIN(AB10:AH10)</f>
        <v>0.13358478705013357</v>
      </c>
      <c r="AJ10" t="str">
        <f ca="1">OFFSET(AA$1,0,MATCH(AI10,AB10:AH10,0))</f>
        <v>CYC Mac</v>
      </c>
      <c r="AK10" t="str">
        <f ca="1">OFFSET(AA$2,0,MATCH(AI10,AB10:AH10,0))</f>
        <v>Queens</v>
      </c>
      <c r="AL10" s="11">
        <f>RANK(AI10,AI$4:AI$104,1)</f>
        <v>7</v>
      </c>
    </row>
    <row r="11" spans="1:38">
      <c r="A11" s="1" t="str">
        <f>[1]Scoring!A24</f>
        <v>Denali</v>
      </c>
      <c r="B11" s="1" t="str">
        <f>[1]Scoring!B24</f>
        <v>USA 97363</v>
      </c>
      <c r="C11" s="1" t="str">
        <f>[1]Scoring!E24</f>
        <v>Rick Hennig</v>
      </c>
      <c r="D11" s="16">
        <f>[1]Scoring!O24</f>
        <v>0.76237623762376239</v>
      </c>
      <c r="E11" s="16">
        <f>IF(D11="","",E$2*D11)</f>
        <v>1.5247524752475248</v>
      </c>
      <c r="F11" s="16">
        <f>[1]Scoring!Z24</f>
        <v>0.16071428571428573</v>
      </c>
      <c r="G11" s="16">
        <f>IF(F11="","",G$2*F11)</f>
        <v>0.32142857142857145</v>
      </c>
      <c r="H11" s="16">
        <f>[1]Scoring!AJ24</f>
        <v>7.9365079365079361E-2</v>
      </c>
      <c r="I11" s="16">
        <f>IF(H11="","",I$2*H11)</f>
        <v>7.9365079365079361E-2</v>
      </c>
      <c r="J11" s="16" t="str">
        <f>[1]Scoring!AR24</f>
        <v/>
      </c>
      <c r="K11" s="16" t="str">
        <f>IF(J11="","",K$2*J11)</f>
        <v/>
      </c>
      <c r="L11" s="16" t="str">
        <f>[1]Scoring!BA24</f>
        <v/>
      </c>
      <c r="M11" s="16" t="str">
        <f>IF(L11="","",M$2*L11)</f>
        <v/>
      </c>
      <c r="N11" s="17">
        <f>D11</f>
        <v>0.76237623762376239</v>
      </c>
      <c r="O11" s="17">
        <f>F11</f>
        <v>0.16071428571428573</v>
      </c>
      <c r="P11" s="17">
        <f>H11</f>
        <v>7.9365079365079361E-2</v>
      </c>
      <c r="Q11" s="17" t="str">
        <f>J11</f>
        <v/>
      </c>
      <c r="R11" s="17" t="str">
        <f>L11</f>
        <v/>
      </c>
      <c r="S11" s="17">
        <f>IF(N11="","",RANK(N11,$N11:$R11,1))</f>
        <v>3</v>
      </c>
      <c r="T11" s="17">
        <f>IF(O11="","",RANK(O11,$N11:$R11,1))</f>
        <v>2</v>
      </c>
      <c r="U11" s="17">
        <f>IF(P11="","",RANK(P11,$N11:$R11,1))</f>
        <v>1</v>
      </c>
      <c r="V11" s="17" t="str">
        <f>IF(Q11="","",RANK(Q11,$N11:$R11,1))</f>
        <v/>
      </c>
      <c r="W11" s="17" t="str">
        <f>IF(R11="","",RANK(R11,$N11:$R11,1))</f>
        <v/>
      </c>
      <c r="X11" s="18">
        <f>COUNT(S11:W11)</f>
        <v>3</v>
      </c>
      <c r="Y11" s="18">
        <f>COUNT(S11:T11)</f>
        <v>2</v>
      </c>
      <c r="Z11" s="18">
        <f>COUNT(U11,V11,W11)</f>
        <v>1</v>
      </c>
      <c r="AA11" s="19" t="str">
        <f>IF(X11&gt;1,"","no")</f>
        <v/>
      </c>
      <c r="AB11">
        <f>IF(Y11=2,(E11+G11)/(E$2+G$2),100)</f>
        <v>0.46154526166902404</v>
      </c>
      <c r="AC11">
        <f>IF(E11&lt;&gt;"",IF(I11&lt;&gt;"",(E11+I11)/(E$2+I$2),100),100)</f>
        <v>0.53470585153753469</v>
      </c>
      <c r="AD11">
        <f>IF(E11&lt;&gt;"",IF(K11&lt;&gt;"",(E11+K11)/(E$2+K$2),100),100)</f>
        <v>100</v>
      </c>
      <c r="AE11">
        <f>IF(E11&lt;&gt;"",IF(M11&lt;&gt;"",(E11+M11)/(E$2+M$2),100),100)</f>
        <v>100</v>
      </c>
      <c r="AF11">
        <f>IF(G11&lt;&gt;"",IF(I11&lt;&gt;"",(G11+I11)/(G$2+I$2),100),100)</f>
        <v>0.1335978835978836</v>
      </c>
      <c r="AG11">
        <f>IF(G11&lt;&gt;"",IF(K11&lt;&gt;"",(G11+K11)/(G$2+K$2),100),100)</f>
        <v>100</v>
      </c>
      <c r="AH11">
        <f>IF(G11&lt;&gt;"",IF(M11&lt;&gt;"",(G11+M11)/(G$2+M$2),100),100)</f>
        <v>100</v>
      </c>
      <c r="AI11">
        <f>MIN(AB11:AH11)</f>
        <v>0.1335978835978836</v>
      </c>
      <c r="AJ11" t="str">
        <f ca="1">OFFSET(AA$1,0,MATCH(AI11,AB11:AH11,0))</f>
        <v>BYC Mac</v>
      </c>
      <c r="AK11" t="str">
        <f ca="1">OFFSET(AA$2,0,MATCH(AI11,AB11:AH11,0))</f>
        <v>Queens</v>
      </c>
      <c r="AL11" s="11">
        <f>RANK(AI11,AI$4:AI$104,1)</f>
        <v>8</v>
      </c>
    </row>
    <row r="12" spans="1:38">
      <c r="A12" s="1" t="str">
        <f>[1]Scoring!A32</f>
        <v>Flying Buffalo</v>
      </c>
      <c r="B12" s="1" t="str">
        <f>[1]Scoring!B32</f>
        <v>USA 1</v>
      </c>
      <c r="C12" s="1" t="str">
        <f>[1]Scoring!E32</f>
        <v>Al Declercq &amp; Bob Declercq</v>
      </c>
      <c r="D12" s="16">
        <f>[1]Scoring!O32</f>
        <v>2.9702970297029702E-2</v>
      </c>
      <c r="E12" s="16">
        <f>IF(D12="","",E$2*D12)</f>
        <v>5.9405940594059403E-2</v>
      </c>
      <c r="F12" s="16">
        <f>[1]Scoring!Z32</f>
        <v>0.2857142857142857</v>
      </c>
      <c r="G12" s="16">
        <f>IF(F12="","",G$2*F12)</f>
        <v>0.5714285714285714</v>
      </c>
      <c r="H12" s="16" t="str">
        <f>[1]Scoring!AJ32</f>
        <v/>
      </c>
      <c r="I12" s="16" t="str">
        <f>IF(H12="","",I$2*H12)</f>
        <v/>
      </c>
      <c r="J12" s="16" t="str">
        <f>[1]Scoring!AR32</f>
        <v/>
      </c>
      <c r="K12" s="16" t="str">
        <f>IF(J12="","",K$2*J12)</f>
        <v/>
      </c>
      <c r="L12" s="16" t="str">
        <f>[1]Scoring!BA32</f>
        <v/>
      </c>
      <c r="M12" s="16" t="str">
        <f>IF(L12="","",M$2*L12)</f>
        <v/>
      </c>
      <c r="N12" s="17">
        <f>D12</f>
        <v>2.9702970297029702E-2</v>
      </c>
      <c r="O12" s="17">
        <f>F12</f>
        <v>0.2857142857142857</v>
      </c>
      <c r="P12" s="17" t="str">
        <f>H12</f>
        <v/>
      </c>
      <c r="Q12" s="17" t="str">
        <f>J12</f>
        <v/>
      </c>
      <c r="R12" s="17" t="str">
        <f>L12</f>
        <v/>
      </c>
      <c r="S12" s="17">
        <f>IF(N12="","",RANK(N12,$N12:$R12,1))</f>
        <v>1</v>
      </c>
      <c r="T12" s="17">
        <f>IF(O12="","",RANK(O12,$N12:$R12,1))</f>
        <v>2</v>
      </c>
      <c r="U12" s="17" t="str">
        <f>IF(P12="","",RANK(P12,$N12:$R12,1))</f>
        <v/>
      </c>
      <c r="V12" s="17" t="str">
        <f>IF(Q12="","",RANK(Q12,$N12:$R12,1))</f>
        <v/>
      </c>
      <c r="W12" s="17" t="str">
        <f>IF(R12="","",RANK(R12,$N12:$R12,1))</f>
        <v/>
      </c>
      <c r="X12" s="18">
        <f>COUNT(S12:W12)</f>
        <v>2</v>
      </c>
      <c r="Y12" s="18">
        <f>COUNT(S12:T12)</f>
        <v>2</v>
      </c>
      <c r="Z12" s="18">
        <f>COUNT(U12,V12,W12)</f>
        <v>0</v>
      </c>
      <c r="AA12" s="19" t="str">
        <f>IF(X12&gt;1,"","no")</f>
        <v/>
      </c>
      <c r="AB12">
        <f>IF(Y12=2,(E12+G12)/(E$2+G$2),100)</f>
        <v>0.15770862800565771</v>
      </c>
      <c r="AC12">
        <f>IF(E12&lt;&gt;"",IF(I12&lt;&gt;"",(E12+I12)/(E$2+I$2),100),100)</f>
        <v>100</v>
      </c>
      <c r="AD12">
        <f>IF(E12&lt;&gt;"",IF(K12&lt;&gt;"",(E12+K12)/(E$2+K$2),100),100)</f>
        <v>100</v>
      </c>
      <c r="AE12">
        <f>IF(E12&lt;&gt;"",IF(M12&lt;&gt;"",(E12+M12)/(E$2+M$2),100),100)</f>
        <v>100</v>
      </c>
      <c r="AF12">
        <f>IF(G12&lt;&gt;"",IF(I12&lt;&gt;"",(G12+I12)/(G$2+I$2),100),100)</f>
        <v>100</v>
      </c>
      <c r="AG12">
        <f>IF(G12&lt;&gt;"",IF(K12&lt;&gt;"",(G12+K12)/(G$2+K$2),100),100)</f>
        <v>100</v>
      </c>
      <c r="AH12">
        <f>IF(G12&lt;&gt;"",IF(M12&lt;&gt;"",(G12+M12)/(G$2+M$2),100),100)</f>
        <v>100</v>
      </c>
      <c r="AI12">
        <f>MIN(AB12:AH12)</f>
        <v>0.15770862800565771</v>
      </c>
      <c r="AJ12" t="str">
        <f ca="1">OFFSET(AA$1,0,MATCH(AI12,AB12:AH12,0))</f>
        <v>CYC Mac</v>
      </c>
      <c r="AK12" t="str">
        <f ca="1">OFFSET(AA$2,0,MATCH(AI12,AB12:AH12,0))</f>
        <v>BYC Mac</v>
      </c>
      <c r="AL12" s="11">
        <f>RANK(AI12,AI$4:AI$104,1)</f>
        <v>9</v>
      </c>
    </row>
    <row r="13" spans="1:38">
      <c r="A13" s="1" t="str">
        <f>[1]Scoring!A52</f>
        <v>Natalie J.</v>
      </c>
      <c r="B13" s="1" t="str">
        <f>[1]Scoring!B52</f>
        <v>USA 5252</v>
      </c>
      <c r="C13" s="1" t="str">
        <f>[1]Scoring!E52</f>
        <v>Philip and Sharon O'Niel III</v>
      </c>
      <c r="D13" s="16">
        <f>[1]Scoring!O52</f>
        <v>0.79207920792079212</v>
      </c>
      <c r="E13" s="16">
        <f>IF(D13="","",E$2*D13)</f>
        <v>1.5841584158415842</v>
      </c>
      <c r="F13" s="16">
        <f>[1]Scoring!Z52</f>
        <v>0.25</v>
      </c>
      <c r="G13" s="16">
        <f>IF(F13="","",G$2*F13)</f>
        <v>0.5</v>
      </c>
      <c r="H13" s="16">
        <f>[1]Scoring!AJ52</f>
        <v>6.3492063492063489E-2</v>
      </c>
      <c r="I13" s="16">
        <f>IF(H13="","",I$2*H13)</f>
        <v>6.3492063492063489E-2</v>
      </c>
      <c r="J13" s="16" t="str">
        <f>[1]Scoring!AR52</f>
        <v/>
      </c>
      <c r="K13" s="16" t="str">
        <f>IF(J13="","",K$2*J13)</f>
        <v/>
      </c>
      <c r="L13" s="16" t="str">
        <f>[1]Scoring!BA52</f>
        <v/>
      </c>
      <c r="M13" s="16" t="str">
        <f>IF(L13="","",M$2*L13)</f>
        <v/>
      </c>
      <c r="N13" s="17">
        <f>D13</f>
        <v>0.79207920792079212</v>
      </c>
      <c r="O13" s="17">
        <f>F13</f>
        <v>0.25</v>
      </c>
      <c r="P13" s="17">
        <f>H13</f>
        <v>6.3492063492063489E-2</v>
      </c>
      <c r="Q13" s="17" t="str">
        <f>J13</f>
        <v/>
      </c>
      <c r="R13" s="17" t="str">
        <f>L13</f>
        <v/>
      </c>
      <c r="S13" s="17">
        <f>IF(N13="","",RANK(N13,$N13:$R13,1))</f>
        <v>3</v>
      </c>
      <c r="T13" s="17">
        <f>IF(O13="","",RANK(O13,$N13:$R13,1))</f>
        <v>2</v>
      </c>
      <c r="U13" s="17">
        <f>IF(P13="","",RANK(P13,$N13:$R13,1))</f>
        <v>1</v>
      </c>
      <c r="V13" s="17" t="str">
        <f>IF(Q13="","",RANK(Q13,$N13:$R13,1))</f>
        <v/>
      </c>
      <c r="W13" s="17" t="str">
        <f>IF(R13="","",RANK(R13,$N13:$R13,1))</f>
        <v/>
      </c>
      <c r="X13" s="18">
        <f>COUNT(S13:W13)</f>
        <v>3</v>
      </c>
      <c r="Y13" s="18">
        <f>COUNT(S13:T13)</f>
        <v>2</v>
      </c>
      <c r="Z13" s="18">
        <f>COUNT(U13,V13,W13)</f>
        <v>1</v>
      </c>
      <c r="AA13" s="19" t="str">
        <f>IF(X13&gt;1,"","no")</f>
        <v/>
      </c>
      <c r="AB13">
        <f>IF(Y13=2,(E13+G13)/(E$2+G$2),100)</f>
        <v>0.52103960396039606</v>
      </c>
      <c r="AC13">
        <f>IF(E13&lt;&gt;"",IF(I13&lt;&gt;"",(E13+I13)/(E$2+I$2),100),100)</f>
        <v>0.54921682644454928</v>
      </c>
      <c r="AD13">
        <f>IF(E13&lt;&gt;"",IF(K13&lt;&gt;"",(E13+K13)/(E$2+K$2),100),100)</f>
        <v>100</v>
      </c>
      <c r="AE13">
        <f>IF(E13&lt;&gt;"",IF(M13&lt;&gt;"",(E13+M13)/(E$2+M$2),100),100)</f>
        <v>100</v>
      </c>
      <c r="AF13">
        <f>IF(G13&lt;&gt;"",IF(I13&lt;&gt;"",(G13+I13)/(G$2+I$2),100),100)</f>
        <v>0.18783068783068782</v>
      </c>
      <c r="AG13">
        <f>IF(G13&lt;&gt;"",IF(K13&lt;&gt;"",(G13+K13)/(G$2+K$2),100),100)</f>
        <v>100</v>
      </c>
      <c r="AH13">
        <f>IF(G13&lt;&gt;"",IF(M13&lt;&gt;"",(G13+M13)/(G$2+M$2),100),100)</f>
        <v>100</v>
      </c>
      <c r="AI13">
        <f>MIN(AB13:AH13)</f>
        <v>0.18783068783068782</v>
      </c>
      <c r="AJ13" t="str">
        <f ca="1">OFFSET(AA$1,0,MATCH(AI13,AB13:AH13,0))</f>
        <v>BYC Mac</v>
      </c>
      <c r="AK13" t="str">
        <f ca="1">OFFSET(AA$2,0,MATCH(AI13,AB13:AH13,0))</f>
        <v>Queens</v>
      </c>
      <c r="AL13" s="11">
        <f>RANK(AI13,AI$4:AI$104,1)</f>
        <v>10</v>
      </c>
    </row>
    <row r="14" spans="1:38">
      <c r="A14" s="1" t="str">
        <f>[1]Scoring!A75</f>
        <v>Sirocco 3</v>
      </c>
      <c r="B14" s="1" t="str">
        <f>[1]Scoring!B75</f>
        <v>USA 52488</v>
      </c>
      <c r="C14" s="1" t="str">
        <f>[1]Scoring!E75</f>
        <v>Robert Klairmont</v>
      </c>
      <c r="D14" s="16">
        <f>[1]Scoring!O75</f>
        <v>0.16831683168316833</v>
      </c>
      <c r="E14" s="16">
        <f>IF(D14="","",E$2*D14)</f>
        <v>0.33663366336633666</v>
      </c>
      <c r="F14" s="16">
        <f>[1]Scoring!Z75</f>
        <v>0.5</v>
      </c>
      <c r="G14" s="16">
        <f>IF(F14="","",G$2*F14)</f>
        <v>1</v>
      </c>
      <c r="H14" s="16">
        <f>[1]Scoring!AJ75</f>
        <v>0.2857142857142857</v>
      </c>
      <c r="I14" s="16">
        <f>IF(H14="","",I$2*H14)</f>
        <v>0.2857142857142857</v>
      </c>
      <c r="J14" s="16" t="str">
        <f>[1]Scoring!AR75</f>
        <v/>
      </c>
      <c r="K14" s="16" t="str">
        <f>IF(J14="","",K$2*J14)</f>
        <v/>
      </c>
      <c r="L14" s="16" t="str">
        <f>[1]Scoring!BA75</f>
        <v/>
      </c>
      <c r="M14" s="16" t="str">
        <f>IF(L14="","",M$2*L14)</f>
        <v/>
      </c>
      <c r="N14" s="17">
        <f>D14</f>
        <v>0.16831683168316833</v>
      </c>
      <c r="O14" s="17">
        <f>F14</f>
        <v>0.5</v>
      </c>
      <c r="P14" s="17">
        <f>H14</f>
        <v>0.2857142857142857</v>
      </c>
      <c r="Q14" s="17" t="str">
        <f>J14</f>
        <v/>
      </c>
      <c r="R14" s="17" t="str">
        <f>L14</f>
        <v/>
      </c>
      <c r="S14" s="17">
        <f>IF(N14="","",RANK(N14,$N14:$R14,1))</f>
        <v>1</v>
      </c>
      <c r="T14" s="17">
        <f>IF(O14="","",RANK(O14,$N14:$R14,1))</f>
        <v>3</v>
      </c>
      <c r="U14" s="17">
        <f>IF(P14="","",RANK(P14,$N14:$R14,1))</f>
        <v>2</v>
      </c>
      <c r="V14" s="17" t="str">
        <f>IF(Q14="","",RANK(Q14,$N14:$R14,1))</f>
        <v/>
      </c>
      <c r="W14" s="17" t="str">
        <f>IF(R14="","",RANK(R14,$N14:$R14,1))</f>
        <v/>
      </c>
      <c r="X14" s="18">
        <f>COUNT(S14:W14)</f>
        <v>3</v>
      </c>
      <c r="Y14" s="18">
        <f>COUNT(S14:T14)</f>
        <v>2</v>
      </c>
      <c r="Z14" s="18">
        <f>COUNT(U14,V14,W14)</f>
        <v>1</v>
      </c>
      <c r="AA14" s="19" t="str">
        <f>IF(X14&gt;1,"","no")</f>
        <v/>
      </c>
      <c r="AB14">
        <f>IF(Y14=2,(E14+G14)/(E$2+G$2),100)</f>
        <v>0.33415841584158418</v>
      </c>
      <c r="AC14">
        <f>IF(E14&lt;&gt;"",IF(I14&lt;&gt;"",(E14+I14)/(E$2+I$2),100),100)</f>
        <v>0.20744931636020744</v>
      </c>
      <c r="AD14">
        <f>IF(E14&lt;&gt;"",IF(K14&lt;&gt;"",(E14+K14)/(E$2+K$2),100),100)</f>
        <v>100</v>
      </c>
      <c r="AE14">
        <f>IF(E14&lt;&gt;"",IF(M14&lt;&gt;"",(E14+M14)/(E$2+M$2),100),100)</f>
        <v>100</v>
      </c>
      <c r="AF14">
        <f>IF(G14&lt;&gt;"",IF(I14&lt;&gt;"",(G14+I14)/(G$2+I$2),100),100)</f>
        <v>0.42857142857142855</v>
      </c>
      <c r="AG14">
        <f>IF(G14&lt;&gt;"",IF(K14&lt;&gt;"",(G14+K14)/(G$2+K$2),100),100)</f>
        <v>100</v>
      </c>
      <c r="AH14">
        <f>IF(G14&lt;&gt;"",IF(M14&lt;&gt;"",(G14+M14)/(G$2+M$2),100),100)</f>
        <v>100</v>
      </c>
      <c r="AI14">
        <f>MIN(AB14:AH14)</f>
        <v>0.20744931636020744</v>
      </c>
      <c r="AJ14" t="str">
        <f ca="1">OFFSET(AA$1,0,MATCH(AI14,AB14:AH14,0))</f>
        <v>CYC Mac</v>
      </c>
      <c r="AK14" t="str">
        <f ca="1">OFFSET(AA$2,0,MATCH(AI14,AB14:AH14,0))</f>
        <v>Queens</v>
      </c>
      <c r="AL14" s="11">
        <f>RANK(AI14,AI$4:AI$104,1)</f>
        <v>11</v>
      </c>
    </row>
    <row r="15" spans="1:38">
      <c r="A15" s="1" t="str">
        <f>[1]Scoring!A21</f>
        <v>Dandelion</v>
      </c>
      <c r="B15" s="1" t="str">
        <f>[1]Scoring!B21</f>
        <v>USA 20442</v>
      </c>
      <c r="C15" s="1" t="str">
        <f>[1]Scoring!E21</f>
        <v>Tom Jacobs</v>
      </c>
      <c r="D15" s="16">
        <f>[1]Scoring!O21</f>
        <v>0.13861386138613863</v>
      </c>
      <c r="E15" s="16">
        <f>IF(D15="","",E$2*D15)</f>
        <v>0.27722772277227725</v>
      </c>
      <c r="F15" s="16" t="str">
        <f>[1]Scoring!Z21</f>
        <v/>
      </c>
      <c r="G15" s="16" t="str">
        <f>IF(F15="","",G$2*F15)</f>
        <v/>
      </c>
      <c r="H15" s="16">
        <f>[1]Scoring!AJ21</f>
        <v>0.34920634920634919</v>
      </c>
      <c r="I15" s="16">
        <f>IF(H15="","",I$2*H15)</f>
        <v>0.34920634920634919</v>
      </c>
      <c r="J15" s="16" t="str">
        <f>[1]Scoring!AR21</f>
        <v/>
      </c>
      <c r="K15" s="16" t="str">
        <f>IF(J15="","",K$2*J15)</f>
        <v/>
      </c>
      <c r="L15" s="16" t="str">
        <f>[1]Scoring!BA21</f>
        <v/>
      </c>
      <c r="M15" s="16" t="str">
        <f>IF(L15="","",M$2*L15)</f>
        <v/>
      </c>
      <c r="N15" s="17">
        <f>D15</f>
        <v>0.13861386138613863</v>
      </c>
      <c r="O15" s="17" t="str">
        <f>F15</f>
        <v/>
      </c>
      <c r="P15" s="17">
        <f>H15</f>
        <v>0.34920634920634919</v>
      </c>
      <c r="Q15" s="17" t="str">
        <f>J15</f>
        <v/>
      </c>
      <c r="R15" s="17" t="str">
        <f>L15</f>
        <v/>
      </c>
      <c r="S15" s="17">
        <f>IF(N15="","",RANK(N15,$N15:$R15,1))</f>
        <v>1</v>
      </c>
      <c r="T15" s="17" t="str">
        <f>IF(O15="","",RANK(O15,$N15:$R15,1))</f>
        <v/>
      </c>
      <c r="U15" s="17">
        <f>IF(P15="","",RANK(P15,$N15:$R15,1))</f>
        <v>2</v>
      </c>
      <c r="V15" s="17" t="str">
        <f>IF(Q15="","",RANK(Q15,$N15:$R15,1))</f>
        <v/>
      </c>
      <c r="W15" s="17" t="str">
        <f>IF(R15="","",RANK(R15,$N15:$R15,1))</f>
        <v/>
      </c>
      <c r="X15" s="18">
        <f>COUNT(S15:W15)</f>
        <v>2</v>
      </c>
      <c r="Y15" s="18">
        <f>COUNT(S15:T15)</f>
        <v>1</v>
      </c>
      <c r="Z15" s="18">
        <f>COUNT(U15,V15,W15)</f>
        <v>1</v>
      </c>
      <c r="AA15" s="19" t="str">
        <f>IF(X15&gt;1,"","no")</f>
        <v/>
      </c>
      <c r="AB15">
        <f>IF(Y15=2,(E15+G15)/(E$2+G$2),100)</f>
        <v>100</v>
      </c>
      <c r="AC15">
        <f>IF(E15&lt;&gt;"",IF(I15&lt;&gt;"",(E15+I15)/(E$2+I$2),100),100)</f>
        <v>0.20881135732620881</v>
      </c>
      <c r="AD15">
        <f>IF(E15&lt;&gt;"",IF(K15&lt;&gt;"",(E15+K15)/(E$2+K$2),100),100)</f>
        <v>100</v>
      </c>
      <c r="AE15">
        <f>IF(E15&lt;&gt;"",IF(M15&lt;&gt;"",(E15+M15)/(E$2+M$2),100),100)</f>
        <v>100</v>
      </c>
      <c r="AF15">
        <f>IF(G15&lt;&gt;"",IF(I15&lt;&gt;"",(G15+I15)/(G$2+I$2),100),100)</f>
        <v>100</v>
      </c>
      <c r="AG15">
        <f>IF(G15&lt;&gt;"",IF(K15&lt;&gt;"",(G15+K15)/(G$2+K$2),100),100)</f>
        <v>100</v>
      </c>
      <c r="AH15">
        <f>IF(G15&lt;&gt;"",IF(M15&lt;&gt;"",(G15+M15)/(G$2+M$2),100),100)</f>
        <v>100</v>
      </c>
      <c r="AI15">
        <f>MIN(AB15:AH15)</f>
        <v>0.20881135732620881</v>
      </c>
      <c r="AJ15" t="str">
        <f ca="1">OFFSET(AA$1,0,MATCH(AI15,AB15:AH15,0))</f>
        <v>CYC Mac</v>
      </c>
      <c r="AK15" t="str">
        <f ca="1">OFFSET(AA$2,0,MATCH(AI15,AB15:AH15,0))</f>
        <v>Queens</v>
      </c>
      <c r="AL15" s="11">
        <f>RANK(AI15,AI$4:AI$104,1)</f>
        <v>12</v>
      </c>
    </row>
    <row r="16" spans="1:38">
      <c r="A16" s="1" t="str">
        <f>[1]Scoring!A88</f>
        <v>Time Out</v>
      </c>
      <c r="B16" s="1" t="str">
        <f>[1]Scoring!B88</f>
        <v>USA 333</v>
      </c>
      <c r="C16" s="1" t="str">
        <f>[1]Scoring!E88</f>
        <v>Doug Evans</v>
      </c>
      <c r="D16" s="16">
        <f>[1]Scoring!O88</f>
        <v>4.9504950495049507E-2</v>
      </c>
      <c r="E16" s="16">
        <f>IF(D16="","",E$2*D16)</f>
        <v>9.9009900990099015E-2</v>
      </c>
      <c r="F16" s="16" t="str">
        <f>[1]Scoring!Z88</f>
        <v/>
      </c>
      <c r="G16" s="16" t="str">
        <f>IF(F16="","",G$2*F16)</f>
        <v/>
      </c>
      <c r="H16" s="16">
        <f>[1]Scoring!AJ88</f>
        <v>0.53968253968253965</v>
      </c>
      <c r="I16" s="16">
        <f>IF(H16="","",I$2*H16)</f>
        <v>0.53968253968253965</v>
      </c>
      <c r="J16" s="16" t="str">
        <f>[1]Scoring!AR88</f>
        <v/>
      </c>
      <c r="K16" s="16" t="str">
        <f>IF(J16="","",K$2*J16)</f>
        <v/>
      </c>
      <c r="L16" s="16" t="str">
        <f>[1]Scoring!BA88</f>
        <v/>
      </c>
      <c r="M16" s="16" t="str">
        <f>IF(L16="","",M$2*L16)</f>
        <v/>
      </c>
      <c r="N16" s="17">
        <f>D16</f>
        <v>4.9504950495049507E-2</v>
      </c>
      <c r="O16" s="17" t="str">
        <f>F16</f>
        <v/>
      </c>
      <c r="P16" s="17">
        <f>H16</f>
        <v>0.53968253968253965</v>
      </c>
      <c r="Q16" s="17" t="str">
        <f>J16</f>
        <v/>
      </c>
      <c r="R16" s="17" t="str">
        <f>L16</f>
        <v/>
      </c>
      <c r="S16" s="17">
        <f>IF(N16="","",RANK(N16,$N16:$R16,1))</f>
        <v>1</v>
      </c>
      <c r="T16" s="17" t="str">
        <f>IF(O16="","",RANK(O16,$N16:$R16,1))</f>
        <v/>
      </c>
      <c r="U16" s="17">
        <f>IF(P16="","",RANK(P16,$N16:$R16,1))</f>
        <v>2</v>
      </c>
      <c r="V16" s="17" t="str">
        <f>IF(Q16="","",RANK(Q16,$N16:$R16,1))</f>
        <v/>
      </c>
      <c r="W16" s="17" t="str">
        <f>IF(R16="","",RANK(R16,$N16:$R16,1))</f>
        <v/>
      </c>
      <c r="X16" s="18">
        <f>COUNT(S16:W16)</f>
        <v>2</v>
      </c>
      <c r="Y16" s="18">
        <f>COUNT(S16:T16)</f>
        <v>1</v>
      </c>
      <c r="Z16" s="18">
        <f>COUNT(U16,V16,W16)</f>
        <v>1</v>
      </c>
      <c r="AA16" s="19" t="str">
        <f>IF(X16&gt;1,"","no")</f>
        <v/>
      </c>
      <c r="AB16">
        <f>IF(Y16=2,(E16+G16)/(E$2+G$2),100)</f>
        <v>100</v>
      </c>
      <c r="AC16">
        <f>IF(E16&lt;&gt;"",IF(I16&lt;&gt;"",(E16+I16)/(E$2+I$2),100),100)</f>
        <v>0.21289748022421287</v>
      </c>
      <c r="AD16">
        <f>IF(E16&lt;&gt;"",IF(K16&lt;&gt;"",(E16+K16)/(E$2+K$2),100),100)</f>
        <v>100</v>
      </c>
      <c r="AE16">
        <f>IF(E16&lt;&gt;"",IF(M16&lt;&gt;"",(E16+M16)/(E$2+M$2),100),100)</f>
        <v>100</v>
      </c>
      <c r="AF16">
        <f>IF(G16&lt;&gt;"",IF(I16&lt;&gt;"",(G16+I16)/(G$2+I$2),100),100)</f>
        <v>100</v>
      </c>
      <c r="AG16">
        <f>IF(G16&lt;&gt;"",IF(K16&lt;&gt;"",(G16+K16)/(G$2+K$2),100),100)</f>
        <v>100</v>
      </c>
      <c r="AH16">
        <f>IF(G16&lt;&gt;"",IF(M16&lt;&gt;"",(G16+M16)/(G$2+M$2),100),100)</f>
        <v>100</v>
      </c>
      <c r="AI16">
        <f>MIN(AB16:AH16)</f>
        <v>0.21289748022421287</v>
      </c>
      <c r="AJ16" t="str">
        <f ca="1">OFFSET(AA$1,0,MATCH(AI16,AB16:AH16,0))</f>
        <v>CYC Mac</v>
      </c>
      <c r="AK16" t="str">
        <f ca="1">OFFSET(AA$2,0,MATCH(AI16,AB16:AH16,0))</f>
        <v>Queens</v>
      </c>
      <c r="AL16" s="11">
        <f>RANK(AI16,AI$4:AI$104,1)</f>
        <v>13</v>
      </c>
    </row>
    <row r="17" spans="1:38">
      <c r="A17" s="1" t="str">
        <f>[1]Scoring!A22</f>
        <v>Das Boot</v>
      </c>
      <c r="B17" s="1" t="str">
        <f>[1]Scoring!B22</f>
        <v>USA 51457</v>
      </c>
      <c r="C17" s="1" t="str">
        <f>[1]Scoring!E22</f>
        <v>Jay and Cindy Muller</v>
      </c>
      <c r="D17" s="16">
        <f>[1]Scoring!O22</f>
        <v>6.9306930693069313E-2</v>
      </c>
      <c r="E17" s="16">
        <f>IF(D17="","",E$2*D17)</f>
        <v>0.13861386138613863</v>
      </c>
      <c r="F17" s="16">
        <f>[1]Scoring!Z22</f>
        <v>0.5178571428571429</v>
      </c>
      <c r="G17" s="16">
        <f>IF(F17="","",G$2*F17)</f>
        <v>1.0357142857142858</v>
      </c>
      <c r="H17" s="16">
        <f>[1]Scoring!AJ22</f>
        <v>0.50793650793650791</v>
      </c>
      <c r="I17" s="16">
        <f>IF(H17="","",I$2*H17)</f>
        <v>0.50793650793650791</v>
      </c>
      <c r="J17" s="16" t="str">
        <f>[1]Scoring!AR22</f>
        <v/>
      </c>
      <c r="K17" s="16" t="str">
        <f>IF(J17="","",K$2*J17)</f>
        <v/>
      </c>
      <c r="L17" s="16" t="str">
        <f>[1]Scoring!BA22</f>
        <v/>
      </c>
      <c r="M17" s="16" t="str">
        <f>IF(L17="","",M$2*L17)</f>
        <v/>
      </c>
      <c r="N17" s="17">
        <f>D17</f>
        <v>6.9306930693069313E-2</v>
      </c>
      <c r="O17" s="17">
        <f>F17</f>
        <v>0.5178571428571429</v>
      </c>
      <c r="P17" s="17">
        <f>H17</f>
        <v>0.50793650793650791</v>
      </c>
      <c r="Q17" s="17" t="str">
        <f>J17</f>
        <v/>
      </c>
      <c r="R17" s="17" t="str">
        <f>L17</f>
        <v/>
      </c>
      <c r="S17" s="17">
        <f>IF(N17="","",RANK(N17,$N17:$R17,1))</f>
        <v>1</v>
      </c>
      <c r="T17" s="17">
        <f>IF(O17="","",RANK(O17,$N17:$R17,1))</f>
        <v>3</v>
      </c>
      <c r="U17" s="17">
        <f>IF(P17="","",RANK(P17,$N17:$R17,1))</f>
        <v>2</v>
      </c>
      <c r="V17" s="17" t="str">
        <f>IF(Q17="","",RANK(Q17,$N17:$R17,1))</f>
        <v/>
      </c>
      <c r="W17" s="17" t="str">
        <f>IF(R17="","",RANK(R17,$N17:$R17,1))</f>
        <v/>
      </c>
      <c r="X17" s="18">
        <f>COUNT(S17:W17)</f>
        <v>3</v>
      </c>
      <c r="Y17" s="18">
        <f>COUNT(S17:T17)</f>
        <v>2</v>
      </c>
      <c r="Z17" s="18">
        <f>COUNT(U17,V17,W17)</f>
        <v>1</v>
      </c>
      <c r="AA17" s="19" t="str">
        <f>IF(X17&gt;1,"","no")</f>
        <v/>
      </c>
      <c r="AB17">
        <f>IF(Y17=2,(E17+G17)/(E$2+G$2),100)</f>
        <v>0.29358203677510608</v>
      </c>
      <c r="AC17">
        <f>IF(E17&lt;&gt;"",IF(I17&lt;&gt;"",(E17+I17)/(E$2+I$2),100),100)</f>
        <v>0.21551678977421551</v>
      </c>
      <c r="AD17">
        <f>IF(E17&lt;&gt;"",IF(K17&lt;&gt;"",(E17+K17)/(E$2+K$2),100),100)</f>
        <v>100</v>
      </c>
      <c r="AE17">
        <f>IF(E17&lt;&gt;"",IF(M17&lt;&gt;"",(E17+M17)/(E$2+M$2),100),100)</f>
        <v>100</v>
      </c>
      <c r="AF17">
        <f>IF(G17&lt;&gt;"",IF(I17&lt;&gt;"",(G17+I17)/(G$2+I$2),100),100)</f>
        <v>0.51455026455026454</v>
      </c>
      <c r="AG17">
        <f>IF(G17&lt;&gt;"",IF(K17&lt;&gt;"",(G17+K17)/(G$2+K$2),100),100)</f>
        <v>100</v>
      </c>
      <c r="AH17">
        <f>IF(G17&lt;&gt;"",IF(M17&lt;&gt;"",(G17+M17)/(G$2+M$2),100),100)</f>
        <v>100</v>
      </c>
      <c r="AI17">
        <f>MIN(AB17:AH17)</f>
        <v>0.21551678977421551</v>
      </c>
      <c r="AJ17" t="str">
        <f ca="1">OFFSET(AA$1,0,MATCH(AI17,AB17:AH17,0))</f>
        <v>CYC Mac</v>
      </c>
      <c r="AK17" t="str">
        <f ca="1">OFFSET(AA$2,0,MATCH(AI17,AB17:AH17,0))</f>
        <v>Queens</v>
      </c>
      <c r="AL17" s="11">
        <f>RANK(AI17,AI$4:AI$104,1)</f>
        <v>14</v>
      </c>
    </row>
    <row r="18" spans="1:38">
      <c r="A18" s="1" t="str">
        <f>[1]Scoring!A95</f>
        <v>Viper</v>
      </c>
      <c r="B18" s="1" t="str">
        <f>[1]Scoring!B95</f>
        <v>USA 42017</v>
      </c>
      <c r="C18" s="1" t="str">
        <f>[1]Scoring!E95</f>
        <v>F William Laslow</v>
      </c>
      <c r="D18" s="16">
        <f>[1]Scoring!O95</f>
        <v>0.19801980198019803</v>
      </c>
      <c r="E18" s="16">
        <f>IF(D18="","",E$2*D18)</f>
        <v>0.39603960396039606</v>
      </c>
      <c r="F18" s="16" t="str">
        <f>[1]Scoring!Z95</f>
        <v/>
      </c>
      <c r="G18" s="16" t="str">
        <f>IF(F18="","",G$2*F18)</f>
        <v/>
      </c>
      <c r="H18" s="16">
        <f>[1]Scoring!AJ95</f>
        <v>0.25396825396825395</v>
      </c>
      <c r="I18" s="16">
        <f>IF(H18="","",I$2*H18)</f>
        <v>0.25396825396825395</v>
      </c>
      <c r="J18" s="16" t="str">
        <f>[1]Scoring!AR95</f>
        <v/>
      </c>
      <c r="K18" s="16" t="str">
        <f>IF(J18="","",K$2*J18)</f>
        <v/>
      </c>
      <c r="L18" s="16" t="str">
        <f>[1]Scoring!BA95</f>
        <v/>
      </c>
      <c r="M18" s="16" t="str">
        <f>IF(L18="","",M$2*L18)</f>
        <v/>
      </c>
      <c r="N18" s="17">
        <f>D18</f>
        <v>0.19801980198019803</v>
      </c>
      <c r="O18" s="17" t="str">
        <f>F18</f>
        <v/>
      </c>
      <c r="P18" s="17">
        <f>H18</f>
        <v>0.25396825396825395</v>
      </c>
      <c r="Q18" s="17" t="str">
        <f>J18</f>
        <v/>
      </c>
      <c r="R18" s="17" t="str">
        <f>L18</f>
        <v/>
      </c>
      <c r="S18" s="17">
        <f>IF(N18="","",RANK(N18,$N18:$R18,1))</f>
        <v>1</v>
      </c>
      <c r="T18" s="17" t="str">
        <f>IF(O18="","",RANK(O18,$N18:$R18,1))</f>
        <v/>
      </c>
      <c r="U18" s="17">
        <f>IF(P18="","",RANK(P18,$N18:$R18,1))</f>
        <v>2</v>
      </c>
      <c r="V18" s="17" t="str">
        <f>IF(Q18="","",RANK(Q18,$N18:$R18,1))</f>
        <v/>
      </c>
      <c r="W18" s="17" t="str">
        <f>IF(R18="","",RANK(R18,$N18:$R18,1))</f>
        <v/>
      </c>
      <c r="X18" s="18">
        <f>COUNT(S18:W18)</f>
        <v>2</v>
      </c>
      <c r="Y18" s="18">
        <f>COUNT(S18:T18)</f>
        <v>1</v>
      </c>
      <c r="Z18" s="18">
        <f>COUNT(U18,V18,W18)</f>
        <v>1</v>
      </c>
      <c r="AA18" s="19" t="str">
        <f>IF(X18&gt;1,"","no")</f>
        <v/>
      </c>
      <c r="AB18">
        <f>IF(Y18=2,(E18+G18)/(E$2+G$2),100)</f>
        <v>100</v>
      </c>
      <c r="AC18">
        <f>IF(E18&lt;&gt;"",IF(I18&lt;&gt;"",(E18+I18)/(E$2+I$2),100),100)</f>
        <v>0.21666928597621668</v>
      </c>
      <c r="AD18">
        <f>IF(E18&lt;&gt;"",IF(K18&lt;&gt;"",(E18+K18)/(E$2+K$2),100),100)</f>
        <v>100</v>
      </c>
      <c r="AE18">
        <f>IF(E18&lt;&gt;"",IF(M18&lt;&gt;"",(E18+M18)/(E$2+M$2),100),100)</f>
        <v>100</v>
      </c>
      <c r="AF18">
        <f>IF(G18&lt;&gt;"",IF(I18&lt;&gt;"",(G18+I18)/(G$2+I$2),100),100)</f>
        <v>100</v>
      </c>
      <c r="AG18">
        <f>IF(G18&lt;&gt;"",IF(K18&lt;&gt;"",(G18+K18)/(G$2+K$2),100),100)</f>
        <v>100</v>
      </c>
      <c r="AH18">
        <f>IF(G18&lt;&gt;"",IF(M18&lt;&gt;"",(G18+M18)/(G$2+M$2),100),100)</f>
        <v>100</v>
      </c>
      <c r="AI18">
        <f>MIN(AB18:AH18)</f>
        <v>0.21666928597621668</v>
      </c>
      <c r="AJ18" t="str">
        <f ca="1">OFFSET(AA$1,0,MATCH(AI18,AB18:AH18,0))</f>
        <v>CYC Mac</v>
      </c>
      <c r="AK18" t="str">
        <f ca="1">OFFSET(AA$2,0,MATCH(AI18,AB18:AH18,0))</f>
        <v>Queens</v>
      </c>
      <c r="AL18" s="11">
        <f>RANK(AI18,AI$4:AI$104,1)</f>
        <v>15</v>
      </c>
    </row>
    <row r="19" spans="1:38">
      <c r="A19" s="1" t="str">
        <f>[1]Scoring!A51</f>
        <v>Nana</v>
      </c>
      <c r="B19" s="1" t="str">
        <f>[1]Scoring!B51</f>
        <v>USA 5260</v>
      </c>
      <c r="C19" s="1" t="str">
        <f>[1]Scoring!E51</f>
        <v>William McCaffrey</v>
      </c>
      <c r="D19" s="16">
        <f>[1]Scoring!O51</f>
        <v>0.15841584158415842</v>
      </c>
      <c r="E19" s="16">
        <f>IF(D19="","",E$2*D19)</f>
        <v>0.31683168316831684</v>
      </c>
      <c r="F19" s="16" t="str">
        <f>[1]Scoring!Z51</f>
        <v/>
      </c>
      <c r="G19" s="16" t="str">
        <f>IF(F19="","",G$2*F19)</f>
        <v/>
      </c>
      <c r="H19" s="16">
        <f>[1]Scoring!AJ51</f>
        <v>0.36507936507936506</v>
      </c>
      <c r="I19" s="16">
        <f>IF(H19="","",I$2*H19)</f>
        <v>0.36507936507936506</v>
      </c>
      <c r="J19" s="16" t="str">
        <f>[1]Scoring!AR51</f>
        <v/>
      </c>
      <c r="K19" s="16" t="str">
        <f>IF(J19="","",K$2*J19)</f>
        <v/>
      </c>
      <c r="L19" s="16" t="str">
        <f>[1]Scoring!BA51</f>
        <v/>
      </c>
      <c r="M19" s="16" t="str">
        <f>IF(L19="","",M$2*L19)</f>
        <v/>
      </c>
      <c r="N19" s="17">
        <f>D19</f>
        <v>0.15841584158415842</v>
      </c>
      <c r="O19" s="17" t="str">
        <f>F19</f>
        <v/>
      </c>
      <c r="P19" s="17">
        <f>H19</f>
        <v>0.36507936507936506</v>
      </c>
      <c r="Q19" s="17" t="str">
        <f>J19</f>
        <v/>
      </c>
      <c r="R19" s="17" t="str">
        <f>L19</f>
        <v/>
      </c>
      <c r="S19" s="17">
        <f>IF(N19="","",RANK(N19,$N19:$R19,1))</f>
        <v>1</v>
      </c>
      <c r="T19" s="17" t="str">
        <f>IF(O19="","",RANK(O19,$N19:$R19,1))</f>
        <v/>
      </c>
      <c r="U19" s="17">
        <f>IF(P19="","",RANK(P19,$N19:$R19,1))</f>
        <v>2</v>
      </c>
      <c r="V19" s="17" t="str">
        <f>IF(Q19="","",RANK(Q19,$N19:$R19,1))</f>
        <v/>
      </c>
      <c r="W19" s="17" t="str">
        <f>IF(R19="","",RANK(R19,$N19:$R19,1))</f>
        <v/>
      </c>
      <c r="X19" s="18">
        <f>COUNT(S19:W19)</f>
        <v>2</v>
      </c>
      <c r="Y19" s="18">
        <f>COUNT(S19:T19)</f>
        <v>1</v>
      </c>
      <c r="Z19" s="18">
        <f>COUNT(U19,V19,W19)</f>
        <v>1</v>
      </c>
      <c r="AA19" s="19" t="str">
        <f>IF(X19&gt;1,"","no")</f>
        <v/>
      </c>
      <c r="AB19">
        <f>IF(Y19=2,(E19+G19)/(E$2+G$2),100)</f>
        <v>100</v>
      </c>
      <c r="AC19">
        <f>IF(E19&lt;&gt;"",IF(I19&lt;&gt;"",(E19+I19)/(E$2+I$2),100),100)</f>
        <v>0.2273036827492273</v>
      </c>
      <c r="AD19">
        <f>IF(E19&lt;&gt;"",IF(K19&lt;&gt;"",(E19+K19)/(E$2+K$2),100),100)</f>
        <v>100</v>
      </c>
      <c r="AE19">
        <f>IF(E19&lt;&gt;"",IF(M19&lt;&gt;"",(E19+M19)/(E$2+M$2),100),100)</f>
        <v>100</v>
      </c>
      <c r="AF19">
        <f>IF(G19&lt;&gt;"",IF(I19&lt;&gt;"",(G19+I19)/(G$2+I$2),100),100)</f>
        <v>100</v>
      </c>
      <c r="AG19">
        <f>IF(G19&lt;&gt;"",IF(K19&lt;&gt;"",(G19+K19)/(G$2+K$2),100),100)</f>
        <v>100</v>
      </c>
      <c r="AH19">
        <f>IF(G19&lt;&gt;"",IF(M19&lt;&gt;"",(G19+M19)/(G$2+M$2),100),100)</f>
        <v>100</v>
      </c>
      <c r="AI19">
        <f>MIN(AB19:AH19)</f>
        <v>0.2273036827492273</v>
      </c>
      <c r="AJ19" t="str">
        <f ca="1">OFFSET(AA$1,0,MATCH(AI19,AB19:AH19,0))</f>
        <v>CYC Mac</v>
      </c>
      <c r="AK19" t="str">
        <f ca="1">OFFSET(AA$2,0,MATCH(AI19,AB19:AH19,0))</f>
        <v>Queens</v>
      </c>
      <c r="AL19" s="11">
        <f>RANK(AI19,AI$4:AI$104,1)</f>
        <v>16</v>
      </c>
    </row>
    <row r="20" spans="1:38">
      <c r="A20" s="1" t="str">
        <f>[1]Scoring!A90</f>
        <v>To The Moon</v>
      </c>
      <c r="B20" s="1" t="str">
        <f>[1]Scoring!B90</f>
        <v>USA 61005</v>
      </c>
      <c r="C20" s="1" t="str">
        <f>[1]Scoring!E90</f>
        <v>Robert Berg</v>
      </c>
      <c r="D20" s="16">
        <f>[1]Scoring!O90</f>
        <v>0.38613861386138615</v>
      </c>
      <c r="E20" s="16">
        <f>IF(D20="","",E$2*D20)</f>
        <v>0.7722772277227723</v>
      </c>
      <c r="F20" s="16">
        <f>[1]Scoring!Z90</f>
        <v>7.1428571428571425E-2</v>
      </c>
      <c r="G20" s="16">
        <f>IF(F20="","",G$2*F20)</f>
        <v>0.14285714285714285</v>
      </c>
      <c r="H20" s="16" t="str">
        <f>[1]Scoring!AJ90</f>
        <v/>
      </c>
      <c r="I20" s="16" t="str">
        <f>IF(H20="","",I$2*H20)</f>
        <v/>
      </c>
      <c r="J20" s="16" t="str">
        <f>[1]Scoring!AR90</f>
        <v/>
      </c>
      <c r="K20" s="16" t="str">
        <f>IF(J20="","",K$2*J20)</f>
        <v/>
      </c>
      <c r="L20" s="16" t="str">
        <f>[1]Scoring!BA90</f>
        <v/>
      </c>
      <c r="M20" s="16" t="str">
        <f>IF(L20="","",M$2*L20)</f>
        <v/>
      </c>
      <c r="N20" s="17">
        <f>D20</f>
        <v>0.38613861386138615</v>
      </c>
      <c r="O20" s="17">
        <f>F20</f>
        <v>7.1428571428571425E-2</v>
      </c>
      <c r="P20" s="17" t="str">
        <f>H20</f>
        <v/>
      </c>
      <c r="Q20" s="17" t="str">
        <f>J20</f>
        <v/>
      </c>
      <c r="R20" s="17" t="str">
        <f>L20</f>
        <v/>
      </c>
      <c r="S20" s="17">
        <f>IF(N20="","",RANK(N20,$N20:$R20,1))</f>
        <v>2</v>
      </c>
      <c r="T20" s="17">
        <f>IF(O20="","",RANK(O20,$N20:$R20,1))</f>
        <v>1</v>
      </c>
      <c r="U20" s="17" t="str">
        <f>IF(P20="","",RANK(P20,$N20:$R20,1))</f>
        <v/>
      </c>
      <c r="V20" s="17" t="str">
        <f>IF(Q20="","",RANK(Q20,$N20:$R20,1))</f>
        <v/>
      </c>
      <c r="W20" s="17" t="str">
        <f>IF(R20="","",RANK(R20,$N20:$R20,1))</f>
        <v/>
      </c>
      <c r="X20" s="18">
        <f>COUNT(S20:W20)</f>
        <v>2</v>
      </c>
      <c r="Y20" s="18">
        <f>COUNT(S20:T20)</f>
        <v>2</v>
      </c>
      <c r="Z20" s="18">
        <f>COUNT(U20,V20,W20)</f>
        <v>0</v>
      </c>
      <c r="AA20" s="19" t="str">
        <f>IF(X20&gt;1,"","no")</f>
        <v/>
      </c>
      <c r="AB20">
        <f>IF(Y20=2,(E20+G20)/(E$2+G$2),100)</f>
        <v>0.22878359264497877</v>
      </c>
      <c r="AC20">
        <f>IF(E20&lt;&gt;"",IF(I20&lt;&gt;"",(E20+I20)/(E$2+I$2),100),100)</f>
        <v>100</v>
      </c>
      <c r="AD20">
        <f>IF(E20&lt;&gt;"",IF(K20&lt;&gt;"",(E20+K20)/(E$2+K$2),100),100)</f>
        <v>100</v>
      </c>
      <c r="AE20">
        <f>IF(E20&lt;&gt;"",IF(M20&lt;&gt;"",(E20+M20)/(E$2+M$2),100),100)</f>
        <v>100</v>
      </c>
      <c r="AF20">
        <f>IF(G20&lt;&gt;"",IF(I20&lt;&gt;"",(G20+I20)/(G$2+I$2),100),100)</f>
        <v>100</v>
      </c>
      <c r="AG20">
        <f>IF(G20&lt;&gt;"",IF(K20&lt;&gt;"",(G20+K20)/(G$2+K$2),100),100)</f>
        <v>100</v>
      </c>
      <c r="AH20">
        <f>IF(G20&lt;&gt;"",IF(M20&lt;&gt;"",(G20+M20)/(G$2+M$2),100),100)</f>
        <v>100</v>
      </c>
      <c r="AI20">
        <f>MIN(AB20:AH20)</f>
        <v>0.22878359264497877</v>
      </c>
      <c r="AJ20" t="str">
        <f ca="1">OFFSET(AA$1,0,MATCH(AI20,AB20:AH20,0))</f>
        <v>CYC Mac</v>
      </c>
      <c r="AK20" t="str">
        <f ca="1">OFFSET(AA$2,0,MATCH(AI20,AB20:AH20,0))</f>
        <v>BYC Mac</v>
      </c>
      <c r="AL20" s="11">
        <f>RANK(AI20,AI$4:AI$104,1)</f>
        <v>17</v>
      </c>
    </row>
    <row r="21" spans="1:38">
      <c r="A21" s="1" t="str">
        <f>[1]Scoring!A46</f>
        <v>Liberty</v>
      </c>
      <c r="B21" s="1" t="str">
        <f>[1]Scoring!B46</f>
        <v>USA 51778</v>
      </c>
      <c r="C21" s="1" t="str">
        <f>[1]Scoring!E46</f>
        <v>C. David Phelps</v>
      </c>
      <c r="D21" s="16">
        <f>[1]Scoring!O46</f>
        <v>9.9009900990099015E-2</v>
      </c>
      <c r="E21" s="16">
        <f>IF(D21="","",E$2*D21)</f>
        <v>0.19801980198019803</v>
      </c>
      <c r="F21" s="16">
        <f>[1]Scoring!Z46</f>
        <v>0.375</v>
      </c>
      <c r="G21" s="16">
        <f>IF(F21="","",G$2*F21)</f>
        <v>0.75</v>
      </c>
      <c r="H21" s="16" t="str">
        <f>[1]Scoring!AJ46</f>
        <v/>
      </c>
      <c r="I21" s="16" t="str">
        <f>IF(H21="","",I$2*H21)</f>
        <v/>
      </c>
      <c r="J21" s="16" t="str">
        <f>[1]Scoring!AR46</f>
        <v/>
      </c>
      <c r="K21" s="16" t="str">
        <f>IF(J21="","",K$2*J21)</f>
        <v/>
      </c>
      <c r="L21" s="16" t="str">
        <f>[1]Scoring!BA46</f>
        <v/>
      </c>
      <c r="M21" s="16" t="str">
        <f>IF(L21="","",M$2*L21)</f>
        <v/>
      </c>
      <c r="N21" s="17">
        <f>D21</f>
        <v>9.9009900990099015E-2</v>
      </c>
      <c r="O21" s="17">
        <f>F21</f>
        <v>0.375</v>
      </c>
      <c r="P21" s="17" t="str">
        <f>H21</f>
        <v/>
      </c>
      <c r="Q21" s="17" t="str">
        <f>J21</f>
        <v/>
      </c>
      <c r="R21" s="17" t="str">
        <f>L21</f>
        <v/>
      </c>
      <c r="S21" s="17">
        <f>IF(N21="","",RANK(N21,$N21:$R21,1))</f>
        <v>1</v>
      </c>
      <c r="T21" s="17">
        <f>IF(O21="","",RANK(O21,$N21:$R21,1))</f>
        <v>2</v>
      </c>
      <c r="U21" s="17" t="str">
        <f>IF(P21="","",RANK(P21,$N21:$R21,1))</f>
        <v/>
      </c>
      <c r="V21" s="17" t="str">
        <f>IF(Q21="","",RANK(Q21,$N21:$R21,1))</f>
        <v/>
      </c>
      <c r="W21" s="17" t="str">
        <f>IF(R21="","",RANK(R21,$N21:$R21,1))</f>
        <v/>
      </c>
      <c r="X21" s="18">
        <f>COUNT(S21:W21)</f>
        <v>2</v>
      </c>
      <c r="Y21" s="18">
        <f>COUNT(S21:T21)</f>
        <v>2</v>
      </c>
      <c r="Z21" s="18">
        <f>COUNT(U21,V21,W21)</f>
        <v>0</v>
      </c>
      <c r="AA21" s="19" t="str">
        <f>IF(X21&gt;1,"","no")</f>
        <v/>
      </c>
      <c r="AB21">
        <f>IF(Y21=2,(E21+G21)/(E$2+G$2),100)</f>
        <v>0.23700495049504949</v>
      </c>
      <c r="AC21">
        <f>IF(E21&lt;&gt;"",IF(I21&lt;&gt;"",(E21+I21)/(E$2+I$2),100),100)</f>
        <v>100</v>
      </c>
      <c r="AD21">
        <f>IF(E21&lt;&gt;"",IF(K21&lt;&gt;"",(E21+K21)/(E$2+K$2),100),100)</f>
        <v>100</v>
      </c>
      <c r="AE21">
        <f>IF(E21&lt;&gt;"",IF(M21&lt;&gt;"",(E21+M21)/(E$2+M$2),100),100)</f>
        <v>100</v>
      </c>
      <c r="AF21">
        <f>IF(G21&lt;&gt;"",IF(I21&lt;&gt;"",(G21+I21)/(G$2+I$2),100),100)</f>
        <v>100</v>
      </c>
      <c r="AG21">
        <f>IF(G21&lt;&gt;"",IF(K21&lt;&gt;"",(G21+K21)/(G$2+K$2),100),100)</f>
        <v>100</v>
      </c>
      <c r="AH21">
        <f>IF(G21&lt;&gt;"",IF(M21&lt;&gt;"",(G21+M21)/(G$2+M$2),100),100)</f>
        <v>100</v>
      </c>
      <c r="AI21">
        <f>MIN(AB21:AH21)</f>
        <v>0.23700495049504949</v>
      </c>
      <c r="AJ21" t="str">
        <f ca="1">OFFSET(AA$1,0,MATCH(AI21,AB21:AH21,0))</f>
        <v>CYC Mac</v>
      </c>
      <c r="AK21" t="str">
        <f ca="1">OFFSET(AA$2,0,MATCH(AI21,AB21:AH21,0))</f>
        <v>BYC Mac</v>
      </c>
      <c r="AL21" s="11">
        <f>RANK(AI21,AI$4:AI$104,1)</f>
        <v>18</v>
      </c>
    </row>
    <row r="22" spans="1:38">
      <c r="A22" s="1" t="str">
        <f>[1]Scoring!A31</f>
        <v>Fast Tango</v>
      </c>
      <c r="B22" s="1" t="str">
        <f>[1]Scoring!B31</f>
        <v>USA 15004</v>
      </c>
      <c r="C22" s="1" t="str">
        <f>[1]Scoring!E31</f>
        <v>Tim Prophit</v>
      </c>
      <c r="D22" s="16">
        <f>[1]Scoring!O31</f>
        <v>0.14851485148514851</v>
      </c>
      <c r="E22" s="16">
        <f>IF(D22="","",E$2*D22)</f>
        <v>0.29702970297029702</v>
      </c>
      <c r="F22" s="16">
        <f>[1]Scoring!Z31</f>
        <v>0.39285714285714285</v>
      </c>
      <c r="G22" s="16">
        <f>IF(F22="","",G$2*F22)</f>
        <v>0.7857142857142857</v>
      </c>
      <c r="H22" s="16" t="str">
        <f>[1]Scoring!AJ31</f>
        <v/>
      </c>
      <c r="I22" s="16" t="str">
        <f>IF(H22="","",I$2*H22)</f>
        <v/>
      </c>
      <c r="J22" s="16" t="str">
        <f>[1]Scoring!AR31</f>
        <v/>
      </c>
      <c r="K22" s="16" t="str">
        <f>IF(J22="","",K$2*J22)</f>
        <v/>
      </c>
      <c r="L22" s="16" t="str">
        <f>[1]Scoring!BA31</f>
        <v/>
      </c>
      <c r="M22" s="16" t="str">
        <f>IF(L22="","",M$2*L22)</f>
        <v/>
      </c>
      <c r="N22" s="17">
        <f>D22</f>
        <v>0.14851485148514851</v>
      </c>
      <c r="O22" s="17">
        <f>F22</f>
        <v>0.39285714285714285</v>
      </c>
      <c r="P22" s="17" t="str">
        <f>H22</f>
        <v/>
      </c>
      <c r="Q22" s="17" t="str">
        <f>J22</f>
        <v/>
      </c>
      <c r="R22" s="17" t="str">
        <f>L22</f>
        <v/>
      </c>
      <c r="S22" s="17">
        <f>IF(N22="","",RANK(N22,$N22:$R22,1))</f>
        <v>1</v>
      </c>
      <c r="T22" s="17">
        <f>IF(O22="","",RANK(O22,$N22:$R22,1))</f>
        <v>2</v>
      </c>
      <c r="U22" s="17" t="str">
        <f>IF(P22="","",RANK(P22,$N22:$R22,1))</f>
        <v/>
      </c>
      <c r="V22" s="17" t="str">
        <f>IF(Q22="","",RANK(Q22,$N22:$R22,1))</f>
        <v/>
      </c>
      <c r="W22" s="17" t="str">
        <f>IF(R22="","",RANK(R22,$N22:$R22,1))</f>
        <v/>
      </c>
      <c r="X22" s="18">
        <f>COUNT(S22:W22)</f>
        <v>2</v>
      </c>
      <c r="Y22" s="18">
        <f>COUNT(S22:T22)</f>
        <v>2</v>
      </c>
      <c r="Z22" s="18">
        <f>COUNT(U22,V22,W22)</f>
        <v>0</v>
      </c>
      <c r="AA22" s="19" t="str">
        <f>IF(X22&gt;1,"","no")</f>
        <v/>
      </c>
      <c r="AB22">
        <f>IF(Y22=2,(E22+G22)/(E$2+G$2),100)</f>
        <v>0.27068599717114566</v>
      </c>
      <c r="AC22">
        <f>IF(E22&lt;&gt;"",IF(I22&lt;&gt;"",(E22+I22)/(E$2+I$2),100),100)</f>
        <v>100</v>
      </c>
      <c r="AD22">
        <f>IF(E22&lt;&gt;"",IF(K22&lt;&gt;"",(E22+K22)/(E$2+K$2),100),100)</f>
        <v>100</v>
      </c>
      <c r="AE22">
        <f>IF(E22&lt;&gt;"",IF(M22&lt;&gt;"",(E22+M22)/(E$2+M$2),100),100)</f>
        <v>100</v>
      </c>
      <c r="AF22">
        <f>IF(G22&lt;&gt;"",IF(I22&lt;&gt;"",(G22+I22)/(G$2+I$2),100),100)</f>
        <v>100</v>
      </c>
      <c r="AG22">
        <f>IF(G22&lt;&gt;"",IF(K22&lt;&gt;"",(G22+K22)/(G$2+K$2),100),100)</f>
        <v>100</v>
      </c>
      <c r="AH22">
        <f>IF(G22&lt;&gt;"",IF(M22&lt;&gt;"",(G22+M22)/(G$2+M$2),100),100)</f>
        <v>100</v>
      </c>
      <c r="AI22">
        <f>MIN(AB22:AH22)</f>
        <v>0.27068599717114566</v>
      </c>
      <c r="AJ22" t="str">
        <f ca="1">OFFSET(AA$1,0,MATCH(AI22,AB22:AH22,0))</f>
        <v>CYC Mac</v>
      </c>
      <c r="AK22" t="str">
        <f ca="1">OFFSET(AA$2,0,MATCH(AI22,AB22:AH22,0))</f>
        <v>BYC Mac</v>
      </c>
      <c r="AL22" s="11">
        <f>RANK(AI22,AI$4:AI$104,1)</f>
        <v>19</v>
      </c>
    </row>
    <row r="23" spans="1:38">
      <c r="A23" s="1" t="str">
        <f>[1]Scoring!A84</f>
        <v>Surface Tension</v>
      </c>
      <c r="B23" s="1" t="str">
        <f>[1]Scoring!B84</f>
        <v>USA 64986</v>
      </c>
      <c r="C23" s="1" t="str">
        <f>[1]Scoring!E84</f>
        <v>Jeffrey S. Schaefer</v>
      </c>
      <c r="D23" s="16">
        <f>[1]Scoring!O84</f>
        <v>0.33663366336633666</v>
      </c>
      <c r="E23" s="16">
        <f>IF(D23="","",E$2*D23)</f>
        <v>0.67326732673267331</v>
      </c>
      <c r="F23" s="16">
        <f>[1]Scoring!Z84</f>
        <v>0.21428571428571427</v>
      </c>
      <c r="G23" s="16">
        <f>IF(F23="","",G$2*F23)</f>
        <v>0.42857142857142855</v>
      </c>
      <c r="H23" s="16">
        <f>[1]Scoring!AJ84</f>
        <v>0.76190476190476186</v>
      </c>
      <c r="I23" s="16">
        <f>IF(H23="","",I$2*H23)</f>
        <v>0.76190476190476186</v>
      </c>
      <c r="J23" s="16" t="str">
        <f>[1]Scoring!AR84</f>
        <v/>
      </c>
      <c r="K23" s="16" t="str">
        <f>IF(J23="","",K$2*J23)</f>
        <v/>
      </c>
      <c r="L23" s="16" t="str">
        <f>[1]Scoring!BA84</f>
        <v/>
      </c>
      <c r="M23" s="16" t="str">
        <f>IF(L23="","",M$2*L23)</f>
        <v/>
      </c>
      <c r="N23" s="17">
        <f>D23</f>
        <v>0.33663366336633666</v>
      </c>
      <c r="O23" s="17">
        <f>F23</f>
        <v>0.21428571428571427</v>
      </c>
      <c r="P23" s="17">
        <f>H23</f>
        <v>0.76190476190476186</v>
      </c>
      <c r="Q23" s="17" t="str">
        <f>J23</f>
        <v/>
      </c>
      <c r="R23" s="17" t="str">
        <f>L23</f>
        <v/>
      </c>
      <c r="S23" s="17">
        <f>IF(N23="","",RANK(N23,$N23:$R23,1))</f>
        <v>2</v>
      </c>
      <c r="T23" s="17">
        <f>IF(O23="","",RANK(O23,$N23:$R23,1))</f>
        <v>1</v>
      </c>
      <c r="U23" s="17">
        <f>IF(P23="","",RANK(P23,$N23:$R23,1))</f>
        <v>3</v>
      </c>
      <c r="V23" s="17" t="str">
        <f>IF(Q23="","",RANK(Q23,$N23:$R23,1))</f>
        <v/>
      </c>
      <c r="W23" s="17" t="str">
        <f>IF(R23="","",RANK(R23,$N23:$R23,1))</f>
        <v/>
      </c>
      <c r="X23" s="18">
        <f>COUNT(S23:W23)</f>
        <v>3</v>
      </c>
      <c r="Y23" s="18">
        <f>COUNT(S23:T23)</f>
        <v>2</v>
      </c>
      <c r="Z23" s="18">
        <f>COUNT(U23,V23,W23)</f>
        <v>1</v>
      </c>
      <c r="AA23" s="19" t="str">
        <f>IF(X23&gt;1,"","no")</f>
        <v/>
      </c>
      <c r="AB23">
        <f>IF(Y23=2,(E23+G23)/(E$2+G$2),100)</f>
        <v>0.27545968882602545</v>
      </c>
      <c r="AC23">
        <f>IF(E23&lt;&gt;"",IF(I23&lt;&gt;"",(E23+I23)/(E$2+I$2),100),100)</f>
        <v>0.47839069621247843</v>
      </c>
      <c r="AD23">
        <f>IF(E23&lt;&gt;"",IF(K23&lt;&gt;"",(E23+K23)/(E$2+K$2),100),100)</f>
        <v>100</v>
      </c>
      <c r="AE23">
        <f>IF(E23&lt;&gt;"",IF(M23&lt;&gt;"",(E23+M23)/(E$2+M$2),100),100)</f>
        <v>100</v>
      </c>
      <c r="AF23">
        <f>IF(G23&lt;&gt;"",IF(I23&lt;&gt;"",(G23+I23)/(G$2+I$2),100),100)</f>
        <v>0.3968253968253968</v>
      </c>
      <c r="AG23">
        <f>IF(G23&lt;&gt;"",IF(K23&lt;&gt;"",(G23+K23)/(G$2+K$2),100),100)</f>
        <v>100</v>
      </c>
      <c r="AH23">
        <f>IF(G23&lt;&gt;"",IF(M23&lt;&gt;"",(G23+M23)/(G$2+M$2),100),100)</f>
        <v>100</v>
      </c>
      <c r="AI23">
        <f>MIN(AB23:AH23)</f>
        <v>0.27545968882602545</v>
      </c>
      <c r="AJ23" t="str">
        <f ca="1">OFFSET(AA$1,0,MATCH(AI23,AB23:AH23,0))</f>
        <v>CYC Mac</v>
      </c>
      <c r="AK23" t="str">
        <f ca="1">OFFSET(AA$2,0,MATCH(AI23,AB23:AH23,0))</f>
        <v>BYC Mac</v>
      </c>
      <c r="AL23" s="11">
        <f>RANK(AI23,AI$4:AI$104,1)</f>
        <v>20</v>
      </c>
    </row>
    <row r="24" spans="1:38">
      <c r="A24" s="1" t="str">
        <f>[1]Scoring!A81</f>
        <v>Steadfast</v>
      </c>
      <c r="B24" s="1" t="str">
        <f>[1]Scoring!B81</f>
        <v>USA 51045</v>
      </c>
      <c r="C24" s="1" t="str">
        <f>[1]Scoring!E81</f>
        <v>Arthur C. Osterwald</v>
      </c>
      <c r="D24" s="16">
        <f>[1]Scoring!O81</f>
        <v>0.26732673267326734</v>
      </c>
      <c r="E24" s="16">
        <f>IF(D24="","",E$2*D24)</f>
        <v>0.53465346534653468</v>
      </c>
      <c r="F24" s="16" t="str">
        <f>[1]Scoring!Z81</f>
        <v/>
      </c>
      <c r="G24" s="16" t="str">
        <f>IF(F24="","",G$2*F24)</f>
        <v/>
      </c>
      <c r="H24" s="16">
        <f>[1]Scoring!AJ81</f>
        <v>0.30158730158730157</v>
      </c>
      <c r="I24" s="16">
        <f>IF(H24="","",I$2*H24)</f>
        <v>0.30158730158730157</v>
      </c>
      <c r="J24" s="16" t="str">
        <f>[1]Scoring!AR81</f>
        <v/>
      </c>
      <c r="K24" s="16" t="str">
        <f>IF(J24="","",K$2*J24)</f>
        <v/>
      </c>
      <c r="L24" s="16" t="str">
        <f>[1]Scoring!BA81</f>
        <v/>
      </c>
      <c r="M24" s="16" t="str">
        <f>IF(L24="","",M$2*L24)</f>
        <v/>
      </c>
      <c r="N24" s="17">
        <f>D24</f>
        <v>0.26732673267326734</v>
      </c>
      <c r="O24" s="17" t="str">
        <f>F24</f>
        <v/>
      </c>
      <c r="P24" s="17">
        <f>H24</f>
        <v>0.30158730158730157</v>
      </c>
      <c r="Q24" s="17" t="str">
        <f>J24</f>
        <v/>
      </c>
      <c r="R24" s="17" t="str">
        <f>L24</f>
        <v/>
      </c>
      <c r="S24" s="17">
        <f>IF(N24="","",RANK(N24,$N24:$R24,1))</f>
        <v>1</v>
      </c>
      <c r="T24" s="17" t="str">
        <f>IF(O24="","",RANK(O24,$N24:$R24,1))</f>
        <v/>
      </c>
      <c r="U24" s="17">
        <f>IF(P24="","",RANK(P24,$N24:$R24,1))</f>
        <v>2</v>
      </c>
      <c r="V24" s="17" t="str">
        <f>IF(Q24="","",RANK(Q24,$N24:$R24,1))</f>
        <v/>
      </c>
      <c r="W24" s="17" t="str">
        <f>IF(R24="","",RANK(R24,$N24:$R24,1))</f>
        <v/>
      </c>
      <c r="X24" s="18">
        <f>COUNT(S24:W24)</f>
        <v>2</v>
      </c>
      <c r="Y24" s="18">
        <f>COUNT(S24:T24)</f>
        <v>1</v>
      </c>
      <c r="Z24" s="18">
        <f>COUNT(U24,V24,W24)</f>
        <v>1</v>
      </c>
      <c r="AA24" s="19" t="str">
        <f>IF(X24&gt;1,"","no")</f>
        <v/>
      </c>
      <c r="AB24">
        <f>IF(Y24=2,(E24+G24)/(E$2+G$2),100)</f>
        <v>100</v>
      </c>
      <c r="AC24">
        <f>IF(E24&lt;&gt;"",IF(I24&lt;&gt;"",(E24+I24)/(E$2+I$2),100),100)</f>
        <v>0.27874692231127879</v>
      </c>
      <c r="AD24">
        <f>IF(E24&lt;&gt;"",IF(K24&lt;&gt;"",(E24+K24)/(E$2+K$2),100),100)</f>
        <v>100</v>
      </c>
      <c r="AE24">
        <f>IF(E24&lt;&gt;"",IF(M24&lt;&gt;"",(E24+M24)/(E$2+M$2),100),100)</f>
        <v>100</v>
      </c>
      <c r="AF24">
        <f>IF(G24&lt;&gt;"",IF(I24&lt;&gt;"",(G24+I24)/(G$2+I$2),100),100)</f>
        <v>100</v>
      </c>
      <c r="AG24">
        <f>IF(G24&lt;&gt;"",IF(K24&lt;&gt;"",(G24+K24)/(G$2+K$2),100),100)</f>
        <v>100</v>
      </c>
      <c r="AH24">
        <f>IF(G24&lt;&gt;"",IF(M24&lt;&gt;"",(G24+M24)/(G$2+M$2),100),100)</f>
        <v>100</v>
      </c>
      <c r="AI24">
        <f>MIN(AB24:AH24)</f>
        <v>0.27874692231127879</v>
      </c>
      <c r="AJ24" t="str">
        <f ca="1">OFFSET(AA$1,0,MATCH(AI24,AB24:AH24,0))</f>
        <v>CYC Mac</v>
      </c>
      <c r="AK24" t="str">
        <f ca="1">OFFSET(AA$2,0,MATCH(AI24,AB24:AH24,0))</f>
        <v>Queens</v>
      </c>
      <c r="AL24" s="11">
        <f>RANK(AI24,AI$4:AI$104,1)</f>
        <v>21</v>
      </c>
    </row>
    <row r="25" spans="1:38">
      <c r="A25" s="1" t="str">
        <f>[1]Scoring!A83</f>
        <v>Sufficient Reason</v>
      </c>
      <c r="B25" s="1" t="str">
        <f>[1]Scoring!B83</f>
        <v>USA 52901</v>
      </c>
      <c r="C25" s="1" t="str">
        <f>[1]Scoring!E83</f>
        <v>Mitchell Padnos Tracy Brand</v>
      </c>
      <c r="D25" s="16">
        <f>[1]Scoring!O83</f>
        <v>0.28712871287128711</v>
      </c>
      <c r="E25" s="16">
        <f>IF(D25="","",E$2*D25)</f>
        <v>0.57425742574257421</v>
      </c>
      <c r="F25" s="16" t="str">
        <f>[1]Scoring!Z83</f>
        <v/>
      </c>
      <c r="G25" s="16" t="str">
        <f>IF(F25="","",G$2*F25)</f>
        <v/>
      </c>
      <c r="H25" s="16">
        <f>[1]Scoring!AJ83</f>
        <v>0.31746031746031744</v>
      </c>
      <c r="I25" s="16">
        <f>IF(H25="","",I$2*H25)</f>
        <v>0.31746031746031744</v>
      </c>
      <c r="J25" s="16" t="str">
        <f>[1]Scoring!AR83</f>
        <v/>
      </c>
      <c r="K25" s="16" t="str">
        <f>IF(J25="","",K$2*J25)</f>
        <v/>
      </c>
      <c r="L25" s="16" t="str">
        <f>[1]Scoring!BA83</f>
        <v/>
      </c>
      <c r="M25" s="16" t="str">
        <f>IF(L25="","",M$2*L25)</f>
        <v/>
      </c>
      <c r="N25" s="17">
        <f>D25</f>
        <v>0.28712871287128711</v>
      </c>
      <c r="O25" s="17" t="str">
        <f>F25</f>
        <v/>
      </c>
      <c r="P25" s="17">
        <f>H25</f>
        <v>0.31746031746031744</v>
      </c>
      <c r="Q25" s="17" t="str">
        <f>J25</f>
        <v/>
      </c>
      <c r="R25" s="17" t="str">
        <f>L25</f>
        <v/>
      </c>
      <c r="S25" s="17">
        <f>IF(N25="","",RANK(N25,$N25:$R25,1))</f>
        <v>1</v>
      </c>
      <c r="T25" s="17" t="str">
        <f>IF(O25="","",RANK(O25,$N25:$R25,1))</f>
        <v/>
      </c>
      <c r="U25" s="17">
        <f>IF(P25="","",RANK(P25,$N25:$R25,1))</f>
        <v>2</v>
      </c>
      <c r="V25" s="17" t="str">
        <f>IF(Q25="","",RANK(Q25,$N25:$R25,1))</f>
        <v/>
      </c>
      <c r="W25" s="17" t="str">
        <f>IF(R25="","",RANK(R25,$N25:$R25,1))</f>
        <v/>
      </c>
      <c r="X25" s="18">
        <f>COUNT(S25:W25)</f>
        <v>2</v>
      </c>
      <c r="Y25" s="18">
        <f>COUNT(S25:T25)</f>
        <v>1</v>
      </c>
      <c r="Z25" s="18">
        <f>COUNT(U25,V25,W25)</f>
        <v>1</v>
      </c>
      <c r="AA25" s="19" t="str">
        <f>IF(X25&gt;1,"","no")</f>
        <v/>
      </c>
      <c r="AB25">
        <f>IF(Y25=2,(E25+G25)/(E$2+G$2),100)</f>
        <v>100</v>
      </c>
      <c r="AC25">
        <f>IF(E25&lt;&gt;"",IF(I25&lt;&gt;"",(E25+I25)/(E$2+I$2),100),100)</f>
        <v>0.29723924773429722</v>
      </c>
      <c r="AD25">
        <f>IF(E25&lt;&gt;"",IF(K25&lt;&gt;"",(E25+K25)/(E$2+K$2),100),100)</f>
        <v>100</v>
      </c>
      <c r="AE25">
        <f>IF(E25&lt;&gt;"",IF(M25&lt;&gt;"",(E25+M25)/(E$2+M$2),100),100)</f>
        <v>100</v>
      </c>
      <c r="AF25">
        <f>IF(G25&lt;&gt;"",IF(I25&lt;&gt;"",(G25+I25)/(G$2+I$2),100),100)</f>
        <v>100</v>
      </c>
      <c r="AG25">
        <f>IF(G25&lt;&gt;"",IF(K25&lt;&gt;"",(G25+K25)/(G$2+K$2),100),100)</f>
        <v>100</v>
      </c>
      <c r="AH25">
        <f>IF(G25&lt;&gt;"",IF(M25&lt;&gt;"",(G25+M25)/(G$2+M$2),100),100)</f>
        <v>100</v>
      </c>
      <c r="AI25">
        <f>MIN(AB25:AH25)</f>
        <v>0.29723924773429722</v>
      </c>
      <c r="AJ25" t="str">
        <f ca="1">OFFSET(AA$1,0,MATCH(AI25,AB25:AH25,0))</f>
        <v>CYC Mac</v>
      </c>
      <c r="AK25" t="str">
        <f ca="1">OFFSET(AA$2,0,MATCH(AI25,AB25:AH25,0))</f>
        <v>Queens</v>
      </c>
      <c r="AL25" s="11">
        <f>RANK(AI25,AI$4:AI$104,1)</f>
        <v>22</v>
      </c>
    </row>
    <row r="26" spans="1:38">
      <c r="A26" s="1" t="str">
        <f>[1]Scoring!A38</f>
        <v>Hobgoblin</v>
      </c>
      <c r="B26" s="1" t="str">
        <f>[1]Scoring!B38</f>
        <v>USA 75111</v>
      </c>
      <c r="C26" s="1" t="str">
        <f>[1]Scoring!E38</f>
        <v>Richard Hobbs</v>
      </c>
      <c r="D26" s="16">
        <f>[1]Scoring!O38</f>
        <v>0.24752475247524752</v>
      </c>
      <c r="E26" s="16">
        <f>IF(D26="","",E$2*D26)</f>
        <v>0.49504950495049505</v>
      </c>
      <c r="F26" s="16" t="str">
        <f>[1]Scoring!Z38</f>
        <v/>
      </c>
      <c r="G26" s="16" t="str">
        <f>IF(F26="","",G$2*F26)</f>
        <v/>
      </c>
      <c r="H26" s="16">
        <f>[1]Scoring!AJ38</f>
        <v>0.41269841269841268</v>
      </c>
      <c r="I26" s="16">
        <f>IF(H26="","",I$2*H26)</f>
        <v>0.41269841269841268</v>
      </c>
      <c r="J26" s="16" t="str">
        <f>[1]Scoring!AR38</f>
        <v/>
      </c>
      <c r="K26" s="16" t="str">
        <f>IF(J26="","",K$2*J26)</f>
        <v/>
      </c>
      <c r="L26" s="16" t="str">
        <f>[1]Scoring!BA38</f>
        <v/>
      </c>
      <c r="M26" s="16" t="str">
        <f>IF(L26="","",M$2*L26)</f>
        <v/>
      </c>
      <c r="N26" s="17">
        <f>D26</f>
        <v>0.24752475247524752</v>
      </c>
      <c r="O26" s="17" t="str">
        <f>F26</f>
        <v/>
      </c>
      <c r="P26" s="17">
        <f>H26</f>
        <v>0.41269841269841268</v>
      </c>
      <c r="Q26" s="17" t="str">
        <f>J26</f>
        <v/>
      </c>
      <c r="R26" s="17" t="str">
        <f>L26</f>
        <v/>
      </c>
      <c r="S26" s="17">
        <f>IF(N26="","",RANK(N26,$N26:$R26,1))</f>
        <v>1</v>
      </c>
      <c r="T26" s="17" t="str">
        <f>IF(O26="","",RANK(O26,$N26:$R26,1))</f>
        <v/>
      </c>
      <c r="U26" s="17">
        <f>IF(P26="","",RANK(P26,$N26:$R26,1))</f>
        <v>2</v>
      </c>
      <c r="V26" s="17" t="str">
        <f>IF(Q26="","",RANK(Q26,$N26:$R26,1))</f>
        <v/>
      </c>
      <c r="W26" s="17" t="str">
        <f>IF(R26="","",RANK(R26,$N26:$R26,1))</f>
        <v/>
      </c>
      <c r="X26" s="18">
        <f>COUNT(S26:W26)</f>
        <v>2</v>
      </c>
      <c r="Y26" s="18">
        <f>COUNT(S26:T26)</f>
        <v>1</v>
      </c>
      <c r="Z26" s="18">
        <f>COUNT(U26,V26,W26)</f>
        <v>1</v>
      </c>
      <c r="AA26" s="19" t="str">
        <f>IF(X26&gt;1,"","no")</f>
        <v/>
      </c>
      <c r="AB26">
        <f>IF(Y26=2,(E26+G26)/(E$2+G$2),100)</f>
        <v>100</v>
      </c>
      <c r="AC26">
        <f>IF(E26&lt;&gt;"",IF(I26&lt;&gt;"",(E26+I26)/(E$2+I$2),100),100)</f>
        <v>0.30258263921630257</v>
      </c>
      <c r="AD26">
        <f>IF(E26&lt;&gt;"",IF(K26&lt;&gt;"",(E26+K26)/(E$2+K$2),100),100)</f>
        <v>100</v>
      </c>
      <c r="AE26">
        <f>IF(E26&lt;&gt;"",IF(M26&lt;&gt;"",(E26+M26)/(E$2+M$2),100),100)</f>
        <v>100</v>
      </c>
      <c r="AF26">
        <f>IF(G26&lt;&gt;"",IF(I26&lt;&gt;"",(G26+I26)/(G$2+I$2),100),100)</f>
        <v>100</v>
      </c>
      <c r="AG26">
        <f>IF(G26&lt;&gt;"",IF(K26&lt;&gt;"",(G26+K26)/(G$2+K$2),100),100)</f>
        <v>100</v>
      </c>
      <c r="AH26">
        <f>IF(G26&lt;&gt;"",IF(M26&lt;&gt;"",(G26+M26)/(G$2+M$2),100),100)</f>
        <v>100</v>
      </c>
      <c r="AI26">
        <f>MIN(AB26:AH26)</f>
        <v>0.30258263921630257</v>
      </c>
      <c r="AJ26" t="str">
        <f ca="1">OFFSET(AA$1,0,MATCH(AI26,AB26:AH26,0))</f>
        <v>CYC Mac</v>
      </c>
      <c r="AK26" t="str">
        <f ca="1">OFFSET(AA$2,0,MATCH(AI26,AB26:AH26,0))</f>
        <v>Queens</v>
      </c>
      <c r="AL26" s="11">
        <f>RANK(AI26,AI$4:AI$104,1)</f>
        <v>23</v>
      </c>
    </row>
    <row r="27" spans="1:38">
      <c r="A27" s="1" t="str">
        <f>[1]Scoring!A6</f>
        <v>Adventure</v>
      </c>
      <c r="B27" s="1" t="str">
        <f>[1]Scoring!B6</f>
        <v>USA 52188</v>
      </c>
      <c r="C27" s="1" t="str">
        <f>[1]Scoring!E6</f>
        <v>Scott &amp; Melissa Conger</v>
      </c>
      <c r="D27" s="16">
        <f>[1]Scoring!O6</f>
        <v>0.20792079207920791</v>
      </c>
      <c r="E27" s="16">
        <f>IF(D27="","",E$2*D27)</f>
        <v>0.41584158415841582</v>
      </c>
      <c r="F27" s="16" t="str">
        <f>[1]Scoring!Z6</f>
        <v/>
      </c>
      <c r="G27" s="16" t="str">
        <f>IF(F27="","",G$2*F27)</f>
        <v/>
      </c>
      <c r="H27" s="16">
        <f>[1]Scoring!AJ6</f>
        <v>0.49206349206349204</v>
      </c>
      <c r="I27" s="16">
        <f>IF(H27="","",I$2*H27)</f>
        <v>0.49206349206349204</v>
      </c>
      <c r="J27" s="16" t="str">
        <f>[1]Scoring!AR6</f>
        <v/>
      </c>
      <c r="K27" s="16" t="str">
        <f>IF(J27="","",K$2*J27)</f>
        <v/>
      </c>
      <c r="L27" s="16" t="str">
        <f>[1]Scoring!BA6</f>
        <v/>
      </c>
      <c r="M27" s="16" t="str">
        <f>IF(L27="","",M$2*L27)</f>
        <v/>
      </c>
      <c r="N27" s="17">
        <f>D27</f>
        <v>0.20792079207920791</v>
      </c>
      <c r="O27" s="17" t="str">
        <f>F27</f>
        <v/>
      </c>
      <c r="P27" s="17">
        <f>H27</f>
        <v>0.49206349206349204</v>
      </c>
      <c r="Q27" s="17" t="str">
        <f>J27</f>
        <v/>
      </c>
      <c r="R27" s="17" t="str">
        <f>L27</f>
        <v/>
      </c>
      <c r="S27" s="17">
        <f>IF(N27="","",RANK(N27,$N27:$R27,1))</f>
        <v>1</v>
      </c>
      <c r="T27" s="17" t="str">
        <f>IF(O27="","",RANK(O27,$N27:$R27,1))</f>
        <v/>
      </c>
      <c r="U27" s="17">
        <f>IF(P27="","",RANK(P27,$N27:$R27,1))</f>
        <v>2</v>
      </c>
      <c r="V27" s="17" t="str">
        <f>IF(Q27="","",RANK(Q27,$N27:$R27,1))</f>
        <v/>
      </c>
      <c r="W27" s="17" t="str">
        <f>IF(R27="","",RANK(R27,$N27:$R27,1))</f>
        <v/>
      </c>
      <c r="X27" s="18">
        <f>COUNT(S27:W27)</f>
        <v>2</v>
      </c>
      <c r="Y27" s="18">
        <f>COUNT(S27:T27)</f>
        <v>1</v>
      </c>
      <c r="Z27" s="18">
        <f>COUNT(U27,V27,W27)</f>
        <v>1</v>
      </c>
      <c r="AA27" s="19" t="str">
        <f>IF(X27&gt;1,"","no")</f>
        <v/>
      </c>
      <c r="AB27">
        <f>IF(Y27=2,(E27+G27)/(E$2+G$2),100)</f>
        <v>100</v>
      </c>
      <c r="AC27">
        <f>IF(E27&lt;&gt;"",IF(I27&lt;&gt;"",(E27+I27)/(E$2+I$2),100),100)</f>
        <v>0.30263502540730264</v>
      </c>
      <c r="AD27">
        <f>IF(E27&lt;&gt;"",IF(K27&lt;&gt;"",(E27+K27)/(E$2+K$2),100),100)</f>
        <v>100</v>
      </c>
      <c r="AE27">
        <f>IF(E27&lt;&gt;"",IF(M27&lt;&gt;"",(E27+M27)/(E$2+M$2),100),100)</f>
        <v>100</v>
      </c>
      <c r="AF27">
        <f>IF(G27&lt;&gt;"",IF(I27&lt;&gt;"",(G27+I27)/(G$2+I$2),100),100)</f>
        <v>100</v>
      </c>
      <c r="AG27">
        <f>IF(G27&lt;&gt;"",IF(K27&lt;&gt;"",(G27+K27)/(G$2+K$2),100),100)</f>
        <v>100</v>
      </c>
      <c r="AH27">
        <f>IF(G27&lt;&gt;"",IF(M27&lt;&gt;"",(G27+M27)/(G$2+M$2),100),100)</f>
        <v>100</v>
      </c>
      <c r="AI27">
        <f>MIN(AB27:AH27)</f>
        <v>0.30263502540730264</v>
      </c>
      <c r="AJ27" t="str">
        <f ca="1">OFFSET(AA$1,0,MATCH(AI27,AB27:AH27,0))</f>
        <v>CYC Mac</v>
      </c>
      <c r="AK27" t="str">
        <f ca="1">OFFSET(AA$2,0,MATCH(AI27,AB27:AH27,0))</f>
        <v>Queens</v>
      </c>
      <c r="AL27" s="11">
        <f>RANK(AI27,AI$4:AI$104,1)</f>
        <v>24</v>
      </c>
    </row>
    <row r="28" spans="1:38">
      <c r="A28" s="1" t="str">
        <f>[1]Scoring!A70</f>
        <v>Sagamore</v>
      </c>
      <c r="B28" s="1" t="str">
        <f>[1]Scoring!B70</f>
        <v>USA 77984</v>
      </c>
      <c r="C28" s="1" t="str">
        <f>[1]Scoring!E70</f>
        <v>Bob Zeman, Laura Z. Martin, Tone Martin</v>
      </c>
      <c r="D28" s="16">
        <f>[1]Scoring!O70</f>
        <v>0.50495049504950495</v>
      </c>
      <c r="E28" s="16">
        <f>IF(D28="","",E$2*D28)</f>
        <v>1.0099009900990099</v>
      </c>
      <c r="F28" s="16">
        <f>[1]Scoring!Z70</f>
        <v>0.14285714285714285</v>
      </c>
      <c r="G28" s="16">
        <f>IF(F28="","",G$2*F28)</f>
        <v>0.2857142857142857</v>
      </c>
      <c r="H28" s="16" t="str">
        <f>[1]Scoring!AJ70</f>
        <v/>
      </c>
      <c r="I28" s="16" t="str">
        <f>IF(H28="","",I$2*H28)</f>
        <v/>
      </c>
      <c r="J28" s="16" t="str">
        <f>[1]Scoring!AR70</f>
        <v/>
      </c>
      <c r="K28" s="16" t="str">
        <f>IF(J28="","",K$2*J28)</f>
        <v/>
      </c>
      <c r="L28" s="16" t="str">
        <f>[1]Scoring!BA70</f>
        <v/>
      </c>
      <c r="M28" s="16" t="str">
        <f>IF(L28="","",M$2*L28)</f>
        <v/>
      </c>
      <c r="N28" s="17">
        <f>D28</f>
        <v>0.50495049504950495</v>
      </c>
      <c r="O28" s="17">
        <f>F28</f>
        <v>0.14285714285714285</v>
      </c>
      <c r="P28" s="17" t="str">
        <f>H28</f>
        <v/>
      </c>
      <c r="Q28" s="17" t="str">
        <f>J28</f>
        <v/>
      </c>
      <c r="R28" s="17" t="str">
        <f>L28</f>
        <v/>
      </c>
      <c r="S28" s="17">
        <f>IF(N28="","",RANK(N28,$N28:$R28,1))</f>
        <v>2</v>
      </c>
      <c r="T28" s="17">
        <f>IF(O28="","",RANK(O28,$N28:$R28,1))</f>
        <v>1</v>
      </c>
      <c r="U28" s="17" t="str">
        <f>IF(P28="","",RANK(P28,$N28:$R28,1))</f>
        <v/>
      </c>
      <c r="V28" s="17" t="str">
        <f>IF(Q28="","",RANK(Q28,$N28:$R28,1))</f>
        <v/>
      </c>
      <c r="W28" s="17" t="str">
        <f>IF(R28="","",RANK(R28,$N28:$R28,1))</f>
        <v/>
      </c>
      <c r="X28" s="18">
        <f>COUNT(S28:W28)</f>
        <v>2</v>
      </c>
      <c r="Y28" s="18">
        <f>COUNT(S28:T28)</f>
        <v>2</v>
      </c>
      <c r="Z28" s="18">
        <f>COUNT(U28,V28,W28)</f>
        <v>0</v>
      </c>
      <c r="AA28" s="19" t="str">
        <f>IF(X28&gt;1,"","no")</f>
        <v/>
      </c>
      <c r="AB28">
        <f>IF(Y28=2,(E28+G28)/(E$2+G$2),100)</f>
        <v>0.32390381895332387</v>
      </c>
      <c r="AC28">
        <f>IF(E28&lt;&gt;"",IF(I28&lt;&gt;"",(E28+I28)/(E$2+I$2),100),100)</f>
        <v>100</v>
      </c>
      <c r="AD28">
        <f>IF(E28&lt;&gt;"",IF(K28&lt;&gt;"",(E28+K28)/(E$2+K$2),100),100)</f>
        <v>100</v>
      </c>
      <c r="AE28">
        <f>IF(E28&lt;&gt;"",IF(M28&lt;&gt;"",(E28+M28)/(E$2+M$2),100),100)</f>
        <v>100</v>
      </c>
      <c r="AF28">
        <f>IF(G28&lt;&gt;"",IF(I28&lt;&gt;"",(G28+I28)/(G$2+I$2),100),100)</f>
        <v>100</v>
      </c>
      <c r="AG28">
        <f>IF(G28&lt;&gt;"",IF(K28&lt;&gt;"",(G28+K28)/(G$2+K$2),100),100)</f>
        <v>100</v>
      </c>
      <c r="AH28">
        <f>IF(G28&lt;&gt;"",IF(M28&lt;&gt;"",(G28+M28)/(G$2+M$2),100),100)</f>
        <v>100</v>
      </c>
      <c r="AI28">
        <f>MIN(AB28:AH28)</f>
        <v>0.32390381895332387</v>
      </c>
      <c r="AJ28" t="str">
        <f ca="1">OFFSET(AA$1,0,MATCH(AI28,AB28:AH28,0))</f>
        <v>CYC Mac</v>
      </c>
      <c r="AK28" t="str">
        <f ca="1">OFFSET(AA$2,0,MATCH(AI28,AB28:AH28,0))</f>
        <v>BYC Mac</v>
      </c>
      <c r="AL28" s="11">
        <f>RANK(AI28,AI$4:AI$104,1)</f>
        <v>25</v>
      </c>
    </row>
    <row r="29" spans="1:38">
      <c r="A29" s="1" t="str">
        <f>[1]Scoring!A17</f>
        <v>Cheep N Deep</v>
      </c>
      <c r="B29" s="1" t="str">
        <f>[1]Scoring!B17</f>
        <v>USA 16770</v>
      </c>
      <c r="C29" s="1" t="str">
        <f>[1]Scoring!E17</f>
        <v>Randy Kuhn, James Richter</v>
      </c>
      <c r="D29" s="16">
        <f>[1]Scoring!O17</f>
        <v>0.21782178217821782</v>
      </c>
      <c r="E29" s="16">
        <f>IF(D29="","",E$2*D29)</f>
        <v>0.43564356435643564</v>
      </c>
      <c r="F29" s="16" t="str">
        <f>[1]Scoring!Z17</f>
        <v/>
      </c>
      <c r="G29" s="16" t="str">
        <f>IF(F29="","",G$2*F29)</f>
        <v/>
      </c>
      <c r="H29" s="16">
        <f>[1]Scoring!AJ17</f>
        <v>0.5714285714285714</v>
      </c>
      <c r="I29" s="16">
        <f>IF(H29="","",I$2*H29)</f>
        <v>0.5714285714285714</v>
      </c>
      <c r="J29" s="16" t="str">
        <f>[1]Scoring!AR17</f>
        <v/>
      </c>
      <c r="K29" s="16" t="str">
        <f>IF(J29="","",K$2*J29)</f>
        <v/>
      </c>
      <c r="L29" s="16" t="str">
        <f>[1]Scoring!BA17</f>
        <v/>
      </c>
      <c r="M29" s="16" t="str">
        <f>IF(L29="","",M$2*L29)</f>
        <v/>
      </c>
      <c r="N29" s="17">
        <f>D29</f>
        <v>0.21782178217821782</v>
      </c>
      <c r="O29" s="17" t="str">
        <f>F29</f>
        <v/>
      </c>
      <c r="P29" s="17">
        <f>H29</f>
        <v>0.5714285714285714</v>
      </c>
      <c r="Q29" s="17" t="str">
        <f>J29</f>
        <v/>
      </c>
      <c r="R29" s="17" t="str">
        <f>L29</f>
        <v/>
      </c>
      <c r="S29" s="17">
        <f>IF(N29="","",RANK(N29,$N29:$R29,1))</f>
        <v>1</v>
      </c>
      <c r="T29" s="17" t="str">
        <f>IF(O29="","",RANK(O29,$N29:$R29,1))</f>
        <v/>
      </c>
      <c r="U29" s="17">
        <f>IF(P29="","",RANK(P29,$N29:$R29,1))</f>
        <v>2</v>
      </c>
      <c r="V29" s="17" t="str">
        <f>IF(Q29="","",RANK(Q29,$N29:$R29,1))</f>
        <v/>
      </c>
      <c r="W29" s="17" t="str">
        <f>IF(R29="","",RANK(R29,$N29:$R29,1))</f>
        <v/>
      </c>
      <c r="X29" s="18">
        <f>COUNT(S29:W29)</f>
        <v>2</v>
      </c>
      <c r="Y29" s="18">
        <f>COUNT(S29:T29)</f>
        <v>1</v>
      </c>
      <c r="Z29" s="18">
        <f>COUNT(U29,V29,W29)</f>
        <v>1</v>
      </c>
      <c r="AA29" s="19" t="str">
        <f>IF(X29&gt;1,"","no")</f>
        <v/>
      </c>
      <c r="AB29">
        <f>IF(Y29=2,(E29+G29)/(E$2+G$2),100)</f>
        <v>100</v>
      </c>
      <c r="AC29">
        <f>IF(E29&lt;&gt;"",IF(I29&lt;&gt;"",(E29+I29)/(E$2+I$2),100),100)</f>
        <v>0.33569071192833566</v>
      </c>
      <c r="AD29">
        <f>IF(E29&lt;&gt;"",IF(K29&lt;&gt;"",(E29+K29)/(E$2+K$2),100),100)</f>
        <v>100</v>
      </c>
      <c r="AE29">
        <f>IF(E29&lt;&gt;"",IF(M29&lt;&gt;"",(E29+M29)/(E$2+M$2),100),100)</f>
        <v>100</v>
      </c>
      <c r="AF29">
        <f>IF(G29&lt;&gt;"",IF(I29&lt;&gt;"",(G29+I29)/(G$2+I$2),100),100)</f>
        <v>100</v>
      </c>
      <c r="AG29">
        <f>IF(G29&lt;&gt;"",IF(K29&lt;&gt;"",(G29+K29)/(G$2+K$2),100),100)</f>
        <v>100</v>
      </c>
      <c r="AH29">
        <f>IF(G29&lt;&gt;"",IF(M29&lt;&gt;"",(G29+M29)/(G$2+M$2),100),100)</f>
        <v>100</v>
      </c>
      <c r="AI29">
        <f>MIN(AB29:AH29)</f>
        <v>0.33569071192833566</v>
      </c>
      <c r="AJ29" t="str">
        <f ca="1">OFFSET(AA$1,0,MATCH(AI29,AB29:AH29,0))</f>
        <v>CYC Mac</v>
      </c>
      <c r="AK29" t="str">
        <f ca="1">OFFSET(AA$2,0,MATCH(AI29,AB29:AH29,0))</f>
        <v>Queens</v>
      </c>
      <c r="AL29" s="11">
        <f>RANK(AI29,AI$4:AI$104,1)</f>
        <v>26</v>
      </c>
    </row>
    <row r="30" spans="1:38">
      <c r="A30" s="1" t="str">
        <f>[1]Scoring!A94</f>
        <v>Vayu</v>
      </c>
      <c r="B30" s="1" t="str">
        <f>[1]Scoring!B94</f>
        <v>USA 51377</v>
      </c>
      <c r="C30" s="1" t="str">
        <f>[1]Scoring!E94</f>
        <v>Ron Buzil</v>
      </c>
      <c r="D30" s="16">
        <f>[1]Scoring!O94</f>
        <v>0.12871287128712872</v>
      </c>
      <c r="E30" s="16">
        <f>IF(D30="","",E$2*D30)</f>
        <v>0.25742574257425743</v>
      </c>
      <c r="F30" s="16">
        <f>[1]Scoring!Z94</f>
        <v>0.5535714285714286</v>
      </c>
      <c r="G30" s="16">
        <f>IF(F30="","",G$2*F30)</f>
        <v>1.1071428571428572</v>
      </c>
      <c r="H30" s="16" t="str">
        <f>[1]Scoring!AJ94</f>
        <v/>
      </c>
      <c r="I30" s="16" t="str">
        <f>IF(H30="","",I$2*H30)</f>
        <v/>
      </c>
      <c r="J30" s="16" t="str">
        <f>[1]Scoring!AR94</f>
        <v/>
      </c>
      <c r="K30" s="16" t="str">
        <f>IF(J30="","",K$2*J30)</f>
        <v/>
      </c>
      <c r="L30" s="16" t="str">
        <f>[1]Scoring!BA94</f>
        <v/>
      </c>
      <c r="M30" s="16" t="str">
        <f>IF(L30="","",M$2*L30)</f>
        <v/>
      </c>
      <c r="N30" s="17">
        <f>D30</f>
        <v>0.12871287128712872</v>
      </c>
      <c r="O30" s="17">
        <f>F30</f>
        <v>0.5535714285714286</v>
      </c>
      <c r="P30" s="17" t="str">
        <f>H30</f>
        <v/>
      </c>
      <c r="Q30" s="17" t="str">
        <f>J30</f>
        <v/>
      </c>
      <c r="R30" s="17" t="str">
        <f>L30</f>
        <v/>
      </c>
      <c r="S30" s="17">
        <f>IF(N30="","",RANK(N30,$N30:$R30,1))</f>
        <v>1</v>
      </c>
      <c r="T30" s="17">
        <f>IF(O30="","",RANK(O30,$N30:$R30,1))</f>
        <v>2</v>
      </c>
      <c r="U30" s="17" t="str">
        <f>IF(P30="","",RANK(P30,$N30:$R30,1))</f>
        <v/>
      </c>
      <c r="V30" s="17" t="str">
        <f>IF(Q30="","",RANK(Q30,$N30:$R30,1))</f>
        <v/>
      </c>
      <c r="W30" s="17" t="str">
        <f>IF(R30="","",RANK(R30,$N30:$R30,1))</f>
        <v/>
      </c>
      <c r="X30" s="18">
        <f>COUNT(S30:W30)</f>
        <v>2</v>
      </c>
      <c r="Y30" s="18">
        <f>COUNT(S30:T30)</f>
        <v>2</v>
      </c>
      <c r="Z30" s="18">
        <f>COUNT(U30,V30,W30)</f>
        <v>0</v>
      </c>
      <c r="AA30" s="19" t="str">
        <f>IF(X30&gt;1,"","no")</f>
        <v/>
      </c>
      <c r="AB30">
        <f>IF(Y30=2,(E30+G30)/(E$2+G$2),100)</f>
        <v>0.34114214992927866</v>
      </c>
      <c r="AC30">
        <f>IF(E30&lt;&gt;"",IF(I30&lt;&gt;"",(E30+I30)/(E$2+I$2),100),100)</f>
        <v>100</v>
      </c>
      <c r="AD30">
        <f>IF(E30&lt;&gt;"",IF(K30&lt;&gt;"",(E30+K30)/(E$2+K$2),100),100)</f>
        <v>100</v>
      </c>
      <c r="AE30">
        <f>IF(E30&lt;&gt;"",IF(M30&lt;&gt;"",(E30+M30)/(E$2+M$2),100),100)</f>
        <v>100</v>
      </c>
      <c r="AF30">
        <f>IF(G30&lt;&gt;"",IF(I30&lt;&gt;"",(G30+I30)/(G$2+I$2),100),100)</f>
        <v>100</v>
      </c>
      <c r="AG30">
        <f>IF(G30&lt;&gt;"",IF(K30&lt;&gt;"",(G30+K30)/(G$2+K$2),100),100)</f>
        <v>100</v>
      </c>
      <c r="AH30">
        <f>IF(G30&lt;&gt;"",IF(M30&lt;&gt;"",(G30+M30)/(G$2+M$2),100),100)</f>
        <v>100</v>
      </c>
      <c r="AI30">
        <f>MIN(AB30:AH30)</f>
        <v>0.34114214992927866</v>
      </c>
      <c r="AJ30" t="str">
        <f ca="1">OFFSET(AA$1,0,MATCH(AI30,AB30:AH30,0))</f>
        <v>CYC Mac</v>
      </c>
      <c r="AK30" t="str">
        <f ca="1">OFFSET(AA$2,0,MATCH(AI30,AB30:AH30,0))</f>
        <v>BYC Mac</v>
      </c>
      <c r="AL30" s="11">
        <f>RANK(AI30,AI$4:AI$104,1)</f>
        <v>27</v>
      </c>
    </row>
    <row r="31" spans="1:38">
      <c r="A31" s="1" t="str">
        <f>[1]Scoring!A89</f>
        <v>Titan</v>
      </c>
      <c r="B31" s="1" t="str">
        <f>[1]Scoring!B89</f>
        <v>USA 25633</v>
      </c>
      <c r="C31" s="1" t="str">
        <f>[1]Scoring!E89</f>
        <v>DuMouchelle, Schuttes, Aitken</v>
      </c>
      <c r="D31" s="16">
        <f>[1]Scoring!O89</f>
        <v>0.22772277227722773</v>
      </c>
      <c r="E31" s="16">
        <f>IF(D31="","",E$2*D31)</f>
        <v>0.45544554455445546</v>
      </c>
      <c r="F31" s="16">
        <f>[1]Scoring!Z89</f>
        <v>0.4642857142857143</v>
      </c>
      <c r="G31" s="16">
        <f>IF(F31="","",G$2*F31)</f>
        <v>0.9285714285714286</v>
      </c>
      <c r="H31" s="16" t="str">
        <f>[1]Scoring!AJ89</f>
        <v/>
      </c>
      <c r="I31" s="16" t="str">
        <f>IF(H31="","",I$2*H31)</f>
        <v/>
      </c>
      <c r="J31" s="16" t="str">
        <f>[1]Scoring!AR89</f>
        <v/>
      </c>
      <c r="K31" s="16" t="str">
        <f>IF(J31="","",K$2*J31)</f>
        <v/>
      </c>
      <c r="L31" s="16" t="str">
        <f>[1]Scoring!BA89</f>
        <v/>
      </c>
      <c r="M31" s="16" t="str">
        <f>IF(L31="","",M$2*L31)</f>
        <v/>
      </c>
      <c r="N31" s="17">
        <f>D31</f>
        <v>0.22772277227722773</v>
      </c>
      <c r="O31" s="17">
        <f>F31</f>
        <v>0.4642857142857143</v>
      </c>
      <c r="P31" s="17" t="str">
        <f>H31</f>
        <v/>
      </c>
      <c r="Q31" s="17" t="str">
        <f>J31</f>
        <v/>
      </c>
      <c r="R31" s="17" t="str">
        <f>L31</f>
        <v/>
      </c>
      <c r="S31" s="17">
        <f>IF(N31="","",RANK(N31,$N31:$R31,1))</f>
        <v>1</v>
      </c>
      <c r="T31" s="17">
        <f>IF(O31="","",RANK(O31,$N31:$R31,1))</f>
        <v>2</v>
      </c>
      <c r="U31" s="17" t="str">
        <f>IF(P31="","",RANK(P31,$N31:$R31,1))</f>
        <v/>
      </c>
      <c r="V31" s="17" t="str">
        <f>IF(Q31="","",RANK(Q31,$N31:$R31,1))</f>
        <v/>
      </c>
      <c r="W31" s="17" t="str">
        <f>IF(R31="","",RANK(R31,$N31:$R31,1))</f>
        <v/>
      </c>
      <c r="X31" s="18">
        <f>COUNT(S31:W31)</f>
        <v>2</v>
      </c>
      <c r="Y31" s="18">
        <f>COUNT(S31:T31)</f>
        <v>2</v>
      </c>
      <c r="Z31" s="18">
        <f>COUNT(U31,V31,W31)</f>
        <v>0</v>
      </c>
      <c r="AA31" s="19" t="str">
        <f>IF(X31&gt;1,"","no")</f>
        <v/>
      </c>
      <c r="AB31">
        <f>IF(Y31=2,(E31+G31)/(E$2+G$2),100)</f>
        <v>0.346004243281471</v>
      </c>
      <c r="AC31">
        <f>IF(E31&lt;&gt;"",IF(I31&lt;&gt;"",(E31+I31)/(E$2+I$2),100),100)</f>
        <v>100</v>
      </c>
      <c r="AD31">
        <f>IF(E31&lt;&gt;"",IF(K31&lt;&gt;"",(E31+K31)/(E$2+K$2),100),100)</f>
        <v>100</v>
      </c>
      <c r="AE31">
        <f>IF(E31&lt;&gt;"",IF(M31&lt;&gt;"",(E31+M31)/(E$2+M$2),100),100)</f>
        <v>100</v>
      </c>
      <c r="AF31">
        <f>IF(G31&lt;&gt;"",IF(I31&lt;&gt;"",(G31+I31)/(G$2+I$2),100),100)</f>
        <v>100</v>
      </c>
      <c r="AG31">
        <f>IF(G31&lt;&gt;"",IF(K31&lt;&gt;"",(G31+K31)/(G$2+K$2),100),100)</f>
        <v>100</v>
      </c>
      <c r="AH31">
        <f>IF(G31&lt;&gt;"",IF(M31&lt;&gt;"",(G31+M31)/(G$2+M$2),100),100)</f>
        <v>100</v>
      </c>
      <c r="AI31">
        <f>MIN(AB31:AH31)</f>
        <v>0.346004243281471</v>
      </c>
      <c r="AJ31" t="str">
        <f ca="1">OFFSET(AA$1,0,MATCH(AI31,AB31:AH31,0))</f>
        <v>CYC Mac</v>
      </c>
      <c r="AK31" t="str">
        <f ca="1">OFFSET(AA$2,0,MATCH(AI31,AB31:AH31,0))</f>
        <v>BYC Mac</v>
      </c>
      <c r="AL31" s="11">
        <f>RANK(AI31,AI$4:AI$104,1)</f>
        <v>28</v>
      </c>
    </row>
    <row r="32" spans="1:38">
      <c r="A32" s="1" t="str">
        <f>[1]Scoring!A82</f>
        <v>Stripes</v>
      </c>
      <c r="B32" s="1" t="str">
        <f>[1]Scoring!B82</f>
        <v>USA 25168</v>
      </c>
      <c r="C32" s="1" t="str">
        <f>[1]Scoring!E82</f>
        <v>Bill Martin</v>
      </c>
      <c r="D32" s="16">
        <f>[1]Scoring!O82</f>
        <v>0.6633663366336634</v>
      </c>
      <c r="E32" s="16">
        <f>IF(D32="","",E$2*D32)</f>
        <v>1.3267326732673268</v>
      </c>
      <c r="F32" s="16">
        <f>[1]Scoring!Z82</f>
        <v>3.5714285714285712E-2</v>
      </c>
      <c r="G32" s="16">
        <f>IF(F32="","",G$2*F32)</f>
        <v>7.1428571428571425E-2</v>
      </c>
      <c r="H32" s="16" t="str">
        <f>[1]Scoring!AJ82</f>
        <v/>
      </c>
      <c r="I32" s="16" t="str">
        <f>IF(H32="","",I$2*H32)</f>
        <v/>
      </c>
      <c r="J32" s="16" t="str">
        <f>[1]Scoring!AR82</f>
        <v/>
      </c>
      <c r="K32" s="16" t="str">
        <f>IF(J32="","",K$2*J32)</f>
        <v/>
      </c>
      <c r="L32" s="16" t="str">
        <f>[1]Scoring!BA82</f>
        <v/>
      </c>
      <c r="M32" s="16" t="str">
        <f>IF(L32="","",M$2*L32)</f>
        <v/>
      </c>
      <c r="N32" s="17">
        <f>D32</f>
        <v>0.6633663366336634</v>
      </c>
      <c r="O32" s="17">
        <f>F32</f>
        <v>3.5714285714285712E-2</v>
      </c>
      <c r="P32" s="17" t="str">
        <f>H32</f>
        <v/>
      </c>
      <c r="Q32" s="17" t="str">
        <f>J32</f>
        <v/>
      </c>
      <c r="R32" s="17" t="str">
        <f>L32</f>
        <v/>
      </c>
      <c r="S32" s="17">
        <f>IF(N32="","",RANK(N32,$N32:$R32,1))</f>
        <v>2</v>
      </c>
      <c r="T32" s="17">
        <f>IF(O32="","",RANK(O32,$N32:$R32,1))</f>
        <v>1</v>
      </c>
      <c r="U32" s="17" t="str">
        <f>IF(P32="","",RANK(P32,$N32:$R32,1))</f>
        <v/>
      </c>
      <c r="V32" s="17" t="str">
        <f>IF(Q32="","",RANK(Q32,$N32:$R32,1))</f>
        <v/>
      </c>
      <c r="W32" s="17" t="str">
        <f>IF(R32="","",RANK(R32,$N32:$R32,1))</f>
        <v/>
      </c>
      <c r="X32" s="18">
        <f>COUNT(S32:W32)</f>
        <v>2</v>
      </c>
      <c r="Y32" s="18">
        <f>COUNT(S32:T32)</f>
        <v>2</v>
      </c>
      <c r="Z32" s="18">
        <f>COUNT(U32,V32,W32)</f>
        <v>0</v>
      </c>
      <c r="AA32" s="19" t="str">
        <f>IF(X32&gt;1,"","no")</f>
        <v/>
      </c>
      <c r="AB32">
        <f>IF(Y32=2,(E32+G32)/(E$2+G$2),100)</f>
        <v>0.34954031117397455</v>
      </c>
      <c r="AC32">
        <f>IF(E32&lt;&gt;"",IF(I32&lt;&gt;"",(E32+I32)/(E$2+I$2),100),100)</f>
        <v>100</v>
      </c>
      <c r="AD32">
        <f>IF(E32&lt;&gt;"",IF(K32&lt;&gt;"",(E32+K32)/(E$2+K$2),100),100)</f>
        <v>100</v>
      </c>
      <c r="AE32">
        <f>IF(E32&lt;&gt;"",IF(M32&lt;&gt;"",(E32+M32)/(E$2+M$2),100),100)</f>
        <v>100</v>
      </c>
      <c r="AF32">
        <f>IF(G32&lt;&gt;"",IF(I32&lt;&gt;"",(G32+I32)/(G$2+I$2),100),100)</f>
        <v>100</v>
      </c>
      <c r="AG32">
        <f>IF(G32&lt;&gt;"",IF(K32&lt;&gt;"",(G32+K32)/(G$2+K$2),100),100)</f>
        <v>100</v>
      </c>
      <c r="AH32">
        <f>IF(G32&lt;&gt;"",IF(M32&lt;&gt;"",(G32+M32)/(G$2+M$2),100),100)</f>
        <v>100</v>
      </c>
      <c r="AI32">
        <f>MIN(AB32:AH32)</f>
        <v>0.34954031117397455</v>
      </c>
      <c r="AJ32" t="str">
        <f ca="1">OFFSET(AA$1,0,MATCH(AI32,AB32:AH32,0))</f>
        <v>CYC Mac</v>
      </c>
      <c r="AK32" t="str">
        <f ca="1">OFFSET(AA$2,0,MATCH(AI32,AB32:AH32,0))</f>
        <v>BYC Mac</v>
      </c>
      <c r="AL32" s="11">
        <f>RANK(AI32,AI$4:AI$104,1)</f>
        <v>29</v>
      </c>
    </row>
    <row r="33" spans="1:38">
      <c r="A33" s="1" t="str">
        <f>[1]Scoring!A103</f>
        <v>Windshadow</v>
      </c>
      <c r="B33" s="1" t="str">
        <f>[1]Scoring!B103</f>
        <v>USA 416</v>
      </c>
      <c r="C33" s="1" t="str">
        <f>[1]Scoring!E103</f>
        <v>Jim Murphy</v>
      </c>
      <c r="D33" s="16">
        <f>[1]Scoring!O103</f>
        <v>0.34653465346534651</v>
      </c>
      <c r="E33" s="16">
        <f>IF(D33="","",E$2*D33)</f>
        <v>0.69306930693069302</v>
      </c>
      <c r="F33" s="16">
        <f>[1]Scoring!Z103</f>
        <v>0.35714285714285715</v>
      </c>
      <c r="G33" s="16">
        <f>IF(F33="","",G$2*F33)</f>
        <v>0.7142857142857143</v>
      </c>
      <c r="H33" s="16" t="str">
        <f>[1]Scoring!AJ103</f>
        <v/>
      </c>
      <c r="I33" s="16" t="str">
        <f>IF(H33="","",I$2*H33)</f>
        <v/>
      </c>
      <c r="J33" s="16" t="str">
        <f>[1]Scoring!AR103</f>
        <v/>
      </c>
      <c r="K33" s="16" t="str">
        <f>IF(J33="","",K$2*J33)</f>
        <v/>
      </c>
      <c r="L33" s="16" t="str">
        <f>[1]Scoring!BA103</f>
        <v/>
      </c>
      <c r="M33" s="16" t="str">
        <f>IF(L33="","",M$2*L33)</f>
        <v/>
      </c>
      <c r="N33" s="17">
        <f>D33</f>
        <v>0.34653465346534651</v>
      </c>
      <c r="O33" s="17">
        <f>F33</f>
        <v>0.35714285714285715</v>
      </c>
      <c r="P33" s="17" t="str">
        <f>H33</f>
        <v/>
      </c>
      <c r="Q33" s="17" t="str">
        <f>J33</f>
        <v/>
      </c>
      <c r="R33" s="17" t="str">
        <f>L33</f>
        <v/>
      </c>
      <c r="S33" s="17">
        <f>IF(N33="","",RANK(N33,$N33:$R33,1))</f>
        <v>1</v>
      </c>
      <c r="T33" s="17">
        <f>IF(O33="","",RANK(O33,$N33:$R33,1))</f>
        <v>2</v>
      </c>
      <c r="U33" s="17" t="str">
        <f>IF(P33="","",RANK(P33,$N33:$R33,1))</f>
        <v/>
      </c>
      <c r="V33" s="17" t="str">
        <f>IF(Q33="","",RANK(Q33,$N33:$R33,1))</f>
        <v/>
      </c>
      <c r="W33" s="17" t="str">
        <f>IF(R33="","",RANK(R33,$N33:$R33,1))</f>
        <v/>
      </c>
      <c r="X33" s="18">
        <f>COUNT(S33:W33)</f>
        <v>2</v>
      </c>
      <c r="Y33" s="18">
        <f>COUNT(S33:T33)</f>
        <v>2</v>
      </c>
      <c r="Z33" s="18">
        <f>COUNT(U33,V33,W33)</f>
        <v>0</v>
      </c>
      <c r="AA33" s="19" t="str">
        <f>IF(X33&gt;1,"","no")</f>
        <v/>
      </c>
      <c r="AB33">
        <f>IF(Y33=2,(E33+G33)/(E$2+G$2),100)</f>
        <v>0.3518387553041018</v>
      </c>
      <c r="AC33">
        <f>IF(E33&lt;&gt;"",IF(I33&lt;&gt;"",(E33+I33)/(E$2+I$2),100),100)</f>
        <v>100</v>
      </c>
      <c r="AD33">
        <f>IF(E33&lt;&gt;"",IF(K33&lt;&gt;"",(E33+K33)/(E$2+K$2),100),100)</f>
        <v>100</v>
      </c>
      <c r="AE33">
        <f>IF(E33&lt;&gt;"",IF(M33&lt;&gt;"",(E33+M33)/(E$2+M$2),100),100)</f>
        <v>100</v>
      </c>
      <c r="AF33">
        <f>IF(G33&lt;&gt;"",IF(I33&lt;&gt;"",(G33+I33)/(G$2+I$2),100),100)</f>
        <v>100</v>
      </c>
      <c r="AG33">
        <f>IF(G33&lt;&gt;"",IF(K33&lt;&gt;"",(G33+K33)/(G$2+K$2),100),100)</f>
        <v>100</v>
      </c>
      <c r="AH33">
        <f>IF(G33&lt;&gt;"",IF(M33&lt;&gt;"",(G33+M33)/(G$2+M$2),100),100)</f>
        <v>100</v>
      </c>
      <c r="AI33">
        <f>MIN(AB33:AH33)</f>
        <v>0.3518387553041018</v>
      </c>
      <c r="AJ33" t="str">
        <f ca="1">OFFSET(AA$1,0,MATCH(AI33,AB33:AH33,0))</f>
        <v>CYC Mac</v>
      </c>
      <c r="AK33" t="str">
        <f ca="1">OFFSET(AA$2,0,MATCH(AI33,AB33:AH33,0))</f>
        <v>BYC Mac</v>
      </c>
      <c r="AL33" s="11">
        <f>RANK(AI33,AI$4:AI$104,1)</f>
        <v>30</v>
      </c>
    </row>
    <row r="34" spans="1:38">
      <c r="A34" s="1" t="str">
        <f>[1]Scoring!A93</f>
        <v>Utah</v>
      </c>
      <c r="B34" s="1" t="str">
        <f>[1]Scoring!B93</f>
        <v>USA 90</v>
      </c>
      <c r="C34" s="1" t="str">
        <f>[1]Scoring!E93</f>
        <v>Bradley Faber</v>
      </c>
      <c r="D34" s="16">
        <f>[1]Scoring!O93</f>
        <v>0.27722772277227725</v>
      </c>
      <c r="E34" s="16">
        <f>IF(D34="","",E$2*D34)</f>
        <v>0.5544554455445545</v>
      </c>
      <c r="F34" s="16">
        <f>[1]Scoring!Z93</f>
        <v>0.42857142857142855</v>
      </c>
      <c r="G34" s="16">
        <f>IF(F34="","",G$2*F34)</f>
        <v>0.8571428571428571</v>
      </c>
      <c r="H34" s="16">
        <f>[1]Scoring!AJ93</f>
        <v>0.68253968253968256</v>
      </c>
      <c r="I34" s="16">
        <f>IF(H34="","",I$2*H34)</f>
        <v>0.68253968253968256</v>
      </c>
      <c r="J34" s="16" t="str">
        <f>[1]Scoring!AR93</f>
        <v/>
      </c>
      <c r="K34" s="16" t="str">
        <f>IF(J34="","",K$2*J34)</f>
        <v/>
      </c>
      <c r="L34" s="16" t="str">
        <f>[1]Scoring!BA93</f>
        <v/>
      </c>
      <c r="M34" s="16" t="str">
        <f>IF(L34="","",M$2*L34)</f>
        <v/>
      </c>
      <c r="N34" s="17">
        <f>D34</f>
        <v>0.27722772277227725</v>
      </c>
      <c r="O34" s="17">
        <f>F34</f>
        <v>0.42857142857142855</v>
      </c>
      <c r="P34" s="17">
        <f>H34</f>
        <v>0.68253968253968256</v>
      </c>
      <c r="Q34" s="17" t="str">
        <f>J34</f>
        <v/>
      </c>
      <c r="R34" s="17" t="str">
        <f>L34</f>
        <v/>
      </c>
      <c r="S34" s="17">
        <f>IF(N34="","",RANK(N34,$N34:$R34,1))</f>
        <v>1</v>
      </c>
      <c r="T34" s="17">
        <f>IF(O34="","",RANK(O34,$N34:$R34,1))</f>
        <v>2</v>
      </c>
      <c r="U34" s="17">
        <f>IF(P34="","",RANK(P34,$N34:$R34,1))</f>
        <v>3</v>
      </c>
      <c r="V34" s="17" t="str">
        <f>IF(Q34="","",RANK(Q34,$N34:$R34,1))</f>
        <v/>
      </c>
      <c r="W34" s="17" t="str">
        <f>IF(R34="","",RANK(R34,$N34:$R34,1))</f>
        <v/>
      </c>
      <c r="X34" s="18">
        <f>COUNT(S34:W34)</f>
        <v>3</v>
      </c>
      <c r="Y34" s="18">
        <f>COUNT(S34:T34)</f>
        <v>2</v>
      </c>
      <c r="Z34" s="18">
        <f>COUNT(U34,V34,W34)</f>
        <v>1</v>
      </c>
      <c r="AA34" s="19" t="str">
        <f>IF(X34&gt;1,"","no")</f>
        <v/>
      </c>
      <c r="AB34">
        <f>IF(Y34=2,(E34+G34)/(E$2+G$2),100)</f>
        <v>0.35289957567185293</v>
      </c>
      <c r="AC34">
        <f>IF(E34&lt;&gt;"",IF(I34&lt;&gt;"",(E34+I34)/(E$2+I$2),100),100)</f>
        <v>0.41233170936141234</v>
      </c>
      <c r="AD34">
        <f>IF(E34&lt;&gt;"",IF(K34&lt;&gt;"",(E34+K34)/(E$2+K$2),100),100)</f>
        <v>100</v>
      </c>
      <c r="AE34">
        <f>IF(E34&lt;&gt;"",IF(M34&lt;&gt;"",(E34+M34)/(E$2+M$2),100),100)</f>
        <v>100</v>
      </c>
      <c r="AF34">
        <f>IF(G34&lt;&gt;"",IF(I34&lt;&gt;"",(G34+I34)/(G$2+I$2),100),100)</f>
        <v>0.51322751322751314</v>
      </c>
      <c r="AG34">
        <f>IF(G34&lt;&gt;"",IF(K34&lt;&gt;"",(G34+K34)/(G$2+K$2),100),100)</f>
        <v>100</v>
      </c>
      <c r="AH34">
        <f>IF(G34&lt;&gt;"",IF(M34&lt;&gt;"",(G34+M34)/(G$2+M$2),100),100)</f>
        <v>100</v>
      </c>
      <c r="AI34">
        <f>MIN(AB34:AH34)</f>
        <v>0.35289957567185293</v>
      </c>
      <c r="AJ34" t="str">
        <f ca="1">OFFSET(AA$1,0,MATCH(AI34,AB34:AH34,0))</f>
        <v>CYC Mac</v>
      </c>
      <c r="AK34" t="str">
        <f ca="1">OFFSET(AA$2,0,MATCH(AI34,AB34:AH34,0))</f>
        <v>BYC Mac</v>
      </c>
      <c r="AL34" s="11">
        <f>RANK(AI34,AI$4:AI$104,1)</f>
        <v>31</v>
      </c>
    </row>
    <row r="35" spans="1:38">
      <c r="A35" s="1" t="str">
        <f>[1]Scoring!A55</f>
        <v>NOTSO EZ Money</v>
      </c>
      <c r="B35" s="1" t="str">
        <f>[1]Scoring!B55</f>
        <v>USA 25669</v>
      </c>
      <c r="C35" s="1" t="str">
        <f>[1]Scoring!E55</f>
        <v>Michael Medwid</v>
      </c>
      <c r="D35" s="16">
        <f>[1]Scoring!O55</f>
        <v>0.29702970297029702</v>
      </c>
      <c r="E35" s="16">
        <f>IF(D35="","",E$2*D35)</f>
        <v>0.59405940594059403</v>
      </c>
      <c r="F35" s="16">
        <f>[1]Scoring!Z55</f>
        <v>0.4107142857142857</v>
      </c>
      <c r="G35" s="16">
        <f>IF(F35="","",G$2*F35)</f>
        <v>0.8214285714285714</v>
      </c>
      <c r="H35" s="16" t="str">
        <f>[1]Scoring!AJ55</f>
        <v/>
      </c>
      <c r="I35" s="16" t="str">
        <f>IF(H35="","",I$2*H35)</f>
        <v/>
      </c>
      <c r="J35" s="16" t="str">
        <f>[1]Scoring!AR55</f>
        <v/>
      </c>
      <c r="K35" s="16" t="str">
        <f>IF(J35="","",K$2*J35)</f>
        <v/>
      </c>
      <c r="L35" s="16" t="str">
        <f>[1]Scoring!BA55</f>
        <v/>
      </c>
      <c r="M35" s="16" t="str">
        <f>IF(L35="","",M$2*L35)</f>
        <v/>
      </c>
      <c r="N35" s="17">
        <f>D35</f>
        <v>0.29702970297029702</v>
      </c>
      <c r="O35" s="17">
        <f>F35</f>
        <v>0.4107142857142857</v>
      </c>
      <c r="P35" s="17" t="str">
        <f>H35</f>
        <v/>
      </c>
      <c r="Q35" s="17" t="str">
        <f>J35</f>
        <v/>
      </c>
      <c r="R35" s="17" t="str">
        <f>L35</f>
        <v/>
      </c>
      <c r="S35" s="17">
        <f>IF(N35="","",RANK(N35,$N35:$R35,1))</f>
        <v>1</v>
      </c>
      <c r="T35" s="17">
        <f>IF(O35="","",RANK(O35,$N35:$R35,1))</f>
        <v>2</v>
      </c>
      <c r="U35" s="17" t="str">
        <f>IF(P35="","",RANK(P35,$N35:$R35,1))</f>
        <v/>
      </c>
      <c r="V35" s="17" t="str">
        <f>IF(Q35="","",RANK(Q35,$N35:$R35,1))</f>
        <v/>
      </c>
      <c r="W35" s="17" t="str">
        <f>IF(R35="","",RANK(R35,$N35:$R35,1))</f>
        <v/>
      </c>
      <c r="X35" s="18">
        <f>COUNT(S35:W35)</f>
        <v>2</v>
      </c>
      <c r="Y35" s="18">
        <f>COUNT(S35:T35)</f>
        <v>2</v>
      </c>
      <c r="Z35" s="18">
        <f>COUNT(U35,V35,W35)</f>
        <v>0</v>
      </c>
      <c r="AA35" s="19" t="str">
        <f>IF(X35&gt;1,"","no")</f>
        <v/>
      </c>
      <c r="AB35">
        <f>IF(Y35=2,(E35+G35)/(E$2+G$2),100)</f>
        <v>0.35387199434229133</v>
      </c>
      <c r="AC35">
        <f>IF(E35&lt;&gt;"",IF(I35&lt;&gt;"",(E35+I35)/(E$2+I$2),100),100)</f>
        <v>100</v>
      </c>
      <c r="AD35">
        <f>IF(E35&lt;&gt;"",IF(K35&lt;&gt;"",(E35+K35)/(E$2+K$2),100),100)</f>
        <v>100</v>
      </c>
      <c r="AE35">
        <f>IF(E35&lt;&gt;"",IF(M35&lt;&gt;"",(E35+M35)/(E$2+M$2),100),100)</f>
        <v>100</v>
      </c>
      <c r="AF35">
        <f>IF(G35&lt;&gt;"",IF(I35&lt;&gt;"",(G35+I35)/(G$2+I$2),100),100)</f>
        <v>100</v>
      </c>
      <c r="AG35">
        <f>IF(G35&lt;&gt;"",IF(K35&lt;&gt;"",(G35+K35)/(G$2+K$2),100),100)</f>
        <v>100</v>
      </c>
      <c r="AH35">
        <f>IF(G35&lt;&gt;"",IF(M35&lt;&gt;"",(G35+M35)/(G$2+M$2),100),100)</f>
        <v>100</v>
      </c>
      <c r="AI35">
        <f>MIN(AB35:AH35)</f>
        <v>0.35387199434229133</v>
      </c>
      <c r="AJ35" t="str">
        <f ca="1">OFFSET(AA$1,0,MATCH(AI35,AB35:AH35,0))</f>
        <v>CYC Mac</v>
      </c>
      <c r="AK35" t="str">
        <f ca="1">OFFSET(AA$2,0,MATCH(AI35,AB35:AH35,0))</f>
        <v>BYC Mac</v>
      </c>
      <c r="AL35" s="11">
        <f>RANK(AI35,AI$4:AI$104,1)</f>
        <v>32</v>
      </c>
    </row>
    <row r="36" spans="1:38">
      <c r="A36" s="1" t="str">
        <f>[1]Scoring!A65</f>
        <v>Quick Silver</v>
      </c>
      <c r="B36" s="1" t="str">
        <f>[1]Scoring!B65</f>
        <v>USA 33547</v>
      </c>
      <c r="C36" s="1" t="str">
        <f>[1]Scoring!E65</f>
        <v>Gintaras Karaitis</v>
      </c>
      <c r="D36" s="16">
        <f>[1]Scoring!O65</f>
        <v>0.10891089108910891</v>
      </c>
      <c r="E36" s="16">
        <f>IF(D36="","",E$2*D36)</f>
        <v>0.21782178217821782</v>
      </c>
      <c r="F36" s="16">
        <f>[1]Scoring!Z65</f>
        <v>0.8392857142857143</v>
      </c>
      <c r="G36" s="16">
        <f>IF(F36="","",G$2*F36)</f>
        <v>1.6785714285714286</v>
      </c>
      <c r="H36" s="16">
        <f>[1]Scoring!AJ65</f>
        <v>0.87301587301587302</v>
      </c>
      <c r="I36" s="16">
        <f>IF(H36="","",I$2*H36)</f>
        <v>0.87301587301587302</v>
      </c>
      <c r="J36" s="16" t="str">
        <f>[1]Scoring!AR65</f>
        <v/>
      </c>
      <c r="K36" s="16" t="str">
        <f>IF(J36="","",K$2*J36)</f>
        <v/>
      </c>
      <c r="L36" s="16" t="str">
        <f>[1]Scoring!BA65</f>
        <v/>
      </c>
      <c r="M36" s="16" t="str">
        <f>IF(L36="","",M$2*L36)</f>
        <v/>
      </c>
      <c r="N36" s="17">
        <f>D36</f>
        <v>0.10891089108910891</v>
      </c>
      <c r="O36" s="17">
        <f>F36</f>
        <v>0.8392857142857143</v>
      </c>
      <c r="P36" s="17">
        <f>H36</f>
        <v>0.87301587301587302</v>
      </c>
      <c r="Q36" s="17" t="str">
        <f>J36</f>
        <v/>
      </c>
      <c r="R36" s="17" t="str">
        <f>L36</f>
        <v/>
      </c>
      <c r="S36" s="17">
        <f>IF(N36="","",RANK(N36,$N36:$R36,1))</f>
        <v>1</v>
      </c>
      <c r="T36" s="17">
        <f>IF(O36="","",RANK(O36,$N36:$R36,1))</f>
        <v>2</v>
      </c>
      <c r="U36" s="17">
        <f>IF(P36="","",RANK(P36,$N36:$R36,1))</f>
        <v>3</v>
      </c>
      <c r="V36" s="17" t="str">
        <f>IF(Q36="","",RANK(Q36,$N36:$R36,1))</f>
        <v/>
      </c>
      <c r="W36" s="17" t="str">
        <f>IF(R36="","",RANK(R36,$N36:$R36,1))</f>
        <v/>
      </c>
      <c r="X36" s="18">
        <f>COUNT(S36:W36)</f>
        <v>3</v>
      </c>
      <c r="Y36" s="18">
        <f>COUNT(S36:T36)</f>
        <v>2</v>
      </c>
      <c r="Z36" s="18">
        <f>COUNT(U36,V36,W36)</f>
        <v>1</v>
      </c>
      <c r="AA36" s="19" t="str">
        <f>IF(X36&gt;1,"","no")</f>
        <v/>
      </c>
      <c r="AB36">
        <f>IF(Y36=2,(E36+G36)/(E$2+G$2),100)</f>
        <v>0.4740983026874116</v>
      </c>
      <c r="AC36">
        <f>IF(E36&lt;&gt;"",IF(I36&lt;&gt;"",(E36+I36)/(E$2+I$2),100),100)</f>
        <v>0.36361255173136359</v>
      </c>
      <c r="AD36">
        <f>IF(E36&lt;&gt;"",IF(K36&lt;&gt;"",(E36+K36)/(E$2+K$2),100),100)</f>
        <v>100</v>
      </c>
      <c r="AE36">
        <f>IF(E36&lt;&gt;"",IF(M36&lt;&gt;"",(E36+M36)/(E$2+M$2),100),100)</f>
        <v>100</v>
      </c>
      <c r="AF36">
        <f>IF(G36&lt;&gt;"",IF(I36&lt;&gt;"",(G36+I36)/(G$2+I$2),100),100)</f>
        <v>0.85052910052910047</v>
      </c>
      <c r="AG36">
        <f>IF(G36&lt;&gt;"",IF(K36&lt;&gt;"",(G36+K36)/(G$2+K$2),100),100)</f>
        <v>100</v>
      </c>
      <c r="AH36">
        <f>IF(G36&lt;&gt;"",IF(M36&lt;&gt;"",(G36+M36)/(G$2+M$2),100),100)</f>
        <v>100</v>
      </c>
      <c r="AI36">
        <f>MIN(AB36:AH36)</f>
        <v>0.36361255173136359</v>
      </c>
      <c r="AJ36" t="str">
        <f ca="1">OFFSET(AA$1,0,MATCH(AI36,AB36:AH36,0))</f>
        <v>CYC Mac</v>
      </c>
      <c r="AK36" t="str">
        <f ca="1">OFFSET(AA$2,0,MATCH(AI36,AB36:AH36,0))</f>
        <v>Queens</v>
      </c>
      <c r="AL36" s="11">
        <f>RANK(AI36,AI$4:AI$104,1)</f>
        <v>33</v>
      </c>
    </row>
    <row r="37" spans="1:38">
      <c r="A37" s="1" t="str">
        <f>[1]Scoring!A72</f>
        <v>Silk</v>
      </c>
      <c r="B37" s="1" t="str">
        <f>[1]Scoring!B72</f>
        <v>USA 52940</v>
      </c>
      <c r="C37" s="1" t="str">
        <f>[1]Scoring!E72</f>
        <v>Jud Brown</v>
      </c>
      <c r="D37" s="16">
        <f>[1]Scoring!O72</f>
        <v>0.11881188118811881</v>
      </c>
      <c r="E37" s="16">
        <f>IF(D37="","",E$2*D37)</f>
        <v>0.23762376237623761</v>
      </c>
      <c r="F37" s="16" t="str">
        <f>[1]Scoring!Z72</f>
        <v/>
      </c>
      <c r="G37" s="16" t="str">
        <f>IF(F37="","",G$2*F37)</f>
        <v/>
      </c>
      <c r="H37" s="16">
        <f>[1]Scoring!AJ72</f>
        <v>0.8571428571428571</v>
      </c>
      <c r="I37" s="16">
        <f>IF(H37="","",I$2*H37)</f>
        <v>0.8571428571428571</v>
      </c>
      <c r="J37" s="16" t="str">
        <f>[1]Scoring!AR72</f>
        <v/>
      </c>
      <c r="K37" s="16" t="str">
        <f>IF(J37="","",K$2*J37)</f>
        <v/>
      </c>
      <c r="L37" s="16" t="str">
        <f>[1]Scoring!BA72</f>
        <v/>
      </c>
      <c r="M37" s="16" t="str">
        <f>IF(L37="","",M$2*L37)</f>
        <v/>
      </c>
      <c r="N37" s="17">
        <f>D37</f>
        <v>0.11881188118811881</v>
      </c>
      <c r="O37" s="17" t="str">
        <f>F37</f>
        <v/>
      </c>
      <c r="P37" s="17">
        <f>H37</f>
        <v>0.8571428571428571</v>
      </c>
      <c r="Q37" s="17" t="str">
        <f>J37</f>
        <v/>
      </c>
      <c r="R37" s="17" t="str">
        <f>L37</f>
        <v/>
      </c>
      <c r="S37" s="17">
        <f>IF(N37="","",RANK(N37,$N37:$R37,1))</f>
        <v>1</v>
      </c>
      <c r="T37" s="17" t="str">
        <f>IF(O37="","",RANK(O37,$N37:$R37,1))</f>
        <v/>
      </c>
      <c r="U37" s="17">
        <f>IF(P37="","",RANK(P37,$N37:$R37,1))</f>
        <v>2</v>
      </c>
      <c r="V37" s="17" t="str">
        <f>IF(Q37="","",RANK(Q37,$N37:$R37,1))</f>
        <v/>
      </c>
      <c r="W37" s="17" t="str">
        <f>IF(R37="","",RANK(R37,$N37:$R37,1))</f>
        <v/>
      </c>
      <c r="X37" s="18">
        <f>COUNT(S37:W37)</f>
        <v>2</v>
      </c>
      <c r="Y37" s="18">
        <f>COUNT(S37:T37)</f>
        <v>1</v>
      </c>
      <c r="Z37" s="18">
        <f>COUNT(U37,V37,W37)</f>
        <v>1</v>
      </c>
      <c r="AA37" s="19" t="str">
        <f>IF(X37&gt;1,"","no")</f>
        <v/>
      </c>
      <c r="AB37">
        <f>IF(Y37=2,(E37+G37)/(E$2+G$2),100)</f>
        <v>100</v>
      </c>
      <c r="AC37">
        <f>IF(E37&lt;&gt;"",IF(I37&lt;&gt;"",(E37+I37)/(E$2+I$2),100),100)</f>
        <v>0.36492220650636487</v>
      </c>
      <c r="AD37">
        <f>IF(E37&lt;&gt;"",IF(K37&lt;&gt;"",(E37+K37)/(E$2+K$2),100),100)</f>
        <v>100</v>
      </c>
      <c r="AE37">
        <f>IF(E37&lt;&gt;"",IF(M37&lt;&gt;"",(E37+M37)/(E$2+M$2),100),100)</f>
        <v>100</v>
      </c>
      <c r="AF37">
        <f>IF(G37&lt;&gt;"",IF(I37&lt;&gt;"",(G37+I37)/(G$2+I$2),100),100)</f>
        <v>100</v>
      </c>
      <c r="AG37">
        <f>IF(G37&lt;&gt;"",IF(K37&lt;&gt;"",(G37+K37)/(G$2+K$2),100),100)</f>
        <v>100</v>
      </c>
      <c r="AH37">
        <f>IF(G37&lt;&gt;"",IF(M37&lt;&gt;"",(G37+M37)/(G$2+M$2),100),100)</f>
        <v>100</v>
      </c>
      <c r="AI37">
        <f>MIN(AB37:AH37)</f>
        <v>0.36492220650636487</v>
      </c>
      <c r="AJ37" t="str">
        <f ca="1">OFFSET(AA$1,0,MATCH(AI37,AB37:AH37,0))</f>
        <v>CYC Mac</v>
      </c>
      <c r="AK37" t="str">
        <f ca="1">OFFSET(AA$2,0,MATCH(AI37,AB37:AH37,0))</f>
        <v>Queens</v>
      </c>
      <c r="AL37" s="11">
        <f>RANK(AI37,AI$4:AI$104,1)</f>
        <v>34</v>
      </c>
    </row>
    <row r="38" spans="1:38">
      <c r="A38" s="1" t="str">
        <f>[1]Scoring!A4</f>
        <v>Abbie Normal</v>
      </c>
      <c r="B38" s="1" t="str">
        <f>[1]Scoring!B4</f>
        <v>USA 32151</v>
      </c>
      <c r="C38" s="1" t="str">
        <f>[1]Scoring!E4</f>
        <v>Cork Boersma</v>
      </c>
      <c r="D38" s="16">
        <f>[1]Scoring!O4</f>
        <v>0.25742574257425743</v>
      </c>
      <c r="E38" s="16">
        <f>IF(D38="","",E$2*D38)</f>
        <v>0.51485148514851486</v>
      </c>
      <c r="F38" s="16" t="str">
        <f>[1]Scoring!Z4</f>
        <v/>
      </c>
      <c r="G38" s="16" t="str">
        <f>IF(F38="","",G$2*F38)</f>
        <v/>
      </c>
      <c r="H38" s="16">
        <f>[1]Scoring!AJ4</f>
        <v>0.63492063492063489</v>
      </c>
      <c r="I38" s="16">
        <f>IF(H38="","",I$2*H38)</f>
        <v>0.63492063492063489</v>
      </c>
      <c r="J38" s="16" t="str">
        <f>[1]Scoring!AR4</f>
        <v/>
      </c>
      <c r="K38" s="16" t="str">
        <f>IF(J38="","",K$2*J38)</f>
        <v/>
      </c>
      <c r="L38" s="16" t="str">
        <f>[1]Scoring!BA4</f>
        <v/>
      </c>
      <c r="M38" s="16" t="str">
        <f>IF(L38="","",M$2*L38)</f>
        <v/>
      </c>
      <c r="N38" s="17">
        <f>D38</f>
        <v>0.25742574257425743</v>
      </c>
      <c r="O38" s="17" t="str">
        <f>F38</f>
        <v/>
      </c>
      <c r="P38" s="17">
        <f>H38</f>
        <v>0.63492063492063489</v>
      </c>
      <c r="Q38" s="17" t="str">
        <f>J38</f>
        <v/>
      </c>
      <c r="R38" s="17" t="str">
        <f>L38</f>
        <v/>
      </c>
      <c r="S38" s="17">
        <f>IF(N38="","",RANK(N38,$N38:$R38,1))</f>
        <v>1</v>
      </c>
      <c r="T38" s="17" t="str">
        <f>IF(O38="","",RANK(O38,$N38:$R38,1))</f>
        <v/>
      </c>
      <c r="U38" s="17">
        <f>IF(P38="","",RANK(P38,$N38:$R38,1))</f>
        <v>2</v>
      </c>
      <c r="V38" s="17" t="str">
        <f>IF(Q38="","",RANK(Q38,$N38:$R38,1))</f>
        <v/>
      </c>
      <c r="W38" s="17" t="str">
        <f>IF(R38="","",RANK(R38,$N38:$R38,1))</f>
        <v/>
      </c>
      <c r="X38" s="18">
        <f>COUNT(S38:W38)</f>
        <v>2</v>
      </c>
      <c r="Y38" s="18">
        <f>COUNT(S38:T38)</f>
        <v>1</v>
      </c>
      <c r="Z38" s="18">
        <f>COUNT(U38,V38,W38)</f>
        <v>1</v>
      </c>
      <c r="AA38" s="19" t="str">
        <f>IF(X38&gt;1,"","no")</f>
        <v/>
      </c>
      <c r="AB38">
        <f>IF(Y38=2,(E38+G38)/(E$2+G$2),100)</f>
        <v>100</v>
      </c>
      <c r="AC38">
        <f>IF(E38&lt;&gt;"",IF(I38&lt;&gt;"",(E38+I38)/(E$2+I$2),100),100)</f>
        <v>0.38325737335638327</v>
      </c>
      <c r="AD38">
        <f>IF(E38&lt;&gt;"",IF(K38&lt;&gt;"",(E38+K38)/(E$2+K$2),100),100)</f>
        <v>100</v>
      </c>
      <c r="AE38">
        <f>IF(E38&lt;&gt;"",IF(M38&lt;&gt;"",(E38+M38)/(E$2+M$2),100),100)</f>
        <v>100</v>
      </c>
      <c r="AF38">
        <f>IF(G38&lt;&gt;"",IF(I38&lt;&gt;"",(G38+I38)/(G$2+I$2),100),100)</f>
        <v>100</v>
      </c>
      <c r="AG38">
        <f>IF(G38&lt;&gt;"",IF(K38&lt;&gt;"",(G38+K38)/(G$2+K$2),100),100)</f>
        <v>100</v>
      </c>
      <c r="AH38">
        <f>IF(G38&lt;&gt;"",IF(M38&lt;&gt;"",(G38+M38)/(G$2+M$2),100),100)</f>
        <v>100</v>
      </c>
      <c r="AI38">
        <f>MIN(AB38:AH38)</f>
        <v>0.38325737335638327</v>
      </c>
      <c r="AJ38" t="str">
        <f ca="1">OFFSET(AA$1,0,MATCH(AI38,AB38:AH38,0))</f>
        <v>CYC Mac</v>
      </c>
      <c r="AK38" t="str">
        <f ca="1">OFFSET(AA$2,0,MATCH(AI38,AB38:AH38,0))</f>
        <v>Queens</v>
      </c>
      <c r="AL38" s="11">
        <f>RANK(AI38,AI$4:AI$104,1)</f>
        <v>35</v>
      </c>
    </row>
    <row r="39" spans="1:38">
      <c r="A39" s="1" t="str">
        <f>[1]Scoring!A15</f>
        <v>Celerity</v>
      </c>
      <c r="B39" s="1" t="str">
        <f>[1]Scoring!B15</f>
        <v>USA 50254</v>
      </c>
      <c r="C39" s="1" t="str">
        <f>[1]Scoring!E15</f>
        <v>Sheldon Dummer</v>
      </c>
      <c r="D39" s="16">
        <f>[1]Scoring!O15</f>
        <v>0.18811881188118812</v>
      </c>
      <c r="E39" s="16">
        <f>IF(D39="","",E$2*D39)</f>
        <v>0.37623762376237624</v>
      </c>
      <c r="F39" s="16" t="str">
        <f>[1]Scoring!Z15</f>
        <v/>
      </c>
      <c r="G39" s="16" t="str">
        <f>IF(F39="","",G$2*F39)</f>
        <v/>
      </c>
      <c r="H39" s="16">
        <f>[1]Scoring!AJ15</f>
        <v>0.77777777777777779</v>
      </c>
      <c r="I39" s="16">
        <f>IF(H39="","",I$2*H39)</f>
        <v>0.77777777777777779</v>
      </c>
      <c r="J39" s="16" t="str">
        <f>[1]Scoring!AR15</f>
        <v/>
      </c>
      <c r="K39" s="16" t="str">
        <f>IF(J39="","",K$2*J39)</f>
        <v/>
      </c>
      <c r="L39" s="16" t="str">
        <f>[1]Scoring!BA15</f>
        <v/>
      </c>
      <c r="M39" s="16" t="str">
        <f>IF(L39="","",M$2*L39)</f>
        <v/>
      </c>
      <c r="N39" s="17">
        <f>D39</f>
        <v>0.18811881188118812</v>
      </c>
      <c r="O39" s="17" t="str">
        <f>F39</f>
        <v/>
      </c>
      <c r="P39" s="17">
        <f>H39</f>
        <v>0.77777777777777779</v>
      </c>
      <c r="Q39" s="17" t="str">
        <f>J39</f>
        <v/>
      </c>
      <c r="R39" s="17" t="str">
        <f>L39</f>
        <v/>
      </c>
      <c r="S39" s="17">
        <f>IF(N39="","",RANK(N39,$N39:$R39,1))</f>
        <v>1</v>
      </c>
      <c r="T39" s="17" t="str">
        <f>IF(O39="","",RANK(O39,$N39:$R39,1))</f>
        <v/>
      </c>
      <c r="U39" s="17">
        <f>IF(P39="","",RANK(P39,$N39:$R39,1))</f>
        <v>2</v>
      </c>
      <c r="V39" s="17" t="str">
        <f>IF(Q39="","",RANK(Q39,$N39:$R39,1))</f>
        <v/>
      </c>
      <c r="W39" s="17" t="str">
        <f>IF(R39="","",RANK(R39,$N39:$R39,1))</f>
        <v/>
      </c>
      <c r="X39" s="18">
        <f>COUNT(S39:W39)</f>
        <v>2</v>
      </c>
      <c r="Y39" s="18">
        <f>COUNT(S39:T39)</f>
        <v>1</v>
      </c>
      <c r="Z39" s="18">
        <f>COUNT(U39,V39,W39)</f>
        <v>1</v>
      </c>
      <c r="AA39" s="19" t="str">
        <f>IF(X39&gt;1,"","no")</f>
        <v/>
      </c>
      <c r="AB39">
        <f>IF(Y39=2,(E39+G39)/(E$2+G$2),100)</f>
        <v>100</v>
      </c>
      <c r="AC39">
        <f>IF(E39&lt;&gt;"",IF(I39&lt;&gt;"",(E39+I39)/(E$2+I$2),100),100)</f>
        <v>0.38467180051338468</v>
      </c>
      <c r="AD39">
        <f>IF(E39&lt;&gt;"",IF(K39&lt;&gt;"",(E39+K39)/(E$2+K$2),100),100)</f>
        <v>100</v>
      </c>
      <c r="AE39">
        <f>IF(E39&lt;&gt;"",IF(M39&lt;&gt;"",(E39+M39)/(E$2+M$2),100),100)</f>
        <v>100</v>
      </c>
      <c r="AF39">
        <f>IF(G39&lt;&gt;"",IF(I39&lt;&gt;"",(G39+I39)/(G$2+I$2),100),100)</f>
        <v>100</v>
      </c>
      <c r="AG39">
        <f>IF(G39&lt;&gt;"",IF(K39&lt;&gt;"",(G39+K39)/(G$2+K$2),100),100)</f>
        <v>100</v>
      </c>
      <c r="AH39">
        <f>IF(G39&lt;&gt;"",IF(M39&lt;&gt;"",(G39+M39)/(G$2+M$2),100),100)</f>
        <v>100</v>
      </c>
      <c r="AI39">
        <f>MIN(AB39:AH39)</f>
        <v>0.38467180051338468</v>
      </c>
      <c r="AJ39" t="str">
        <f ca="1">OFFSET(AA$1,0,MATCH(AI39,AB39:AH39,0))</f>
        <v>CYC Mac</v>
      </c>
      <c r="AK39" t="str">
        <f ca="1">OFFSET(AA$2,0,MATCH(AI39,AB39:AH39,0))</f>
        <v>Queens</v>
      </c>
      <c r="AL39" s="11">
        <f>RANK(AI39,AI$4:AI$104,1)</f>
        <v>36</v>
      </c>
    </row>
    <row r="40" spans="1:38">
      <c r="A40" s="1" t="str">
        <f>[1]Scoring!A26</f>
        <v>Details</v>
      </c>
      <c r="B40" s="1" t="str">
        <f>[1]Scoring!B26</f>
        <v>USA 50045</v>
      </c>
      <c r="C40" s="1" t="str">
        <f>[1]Scoring!E26</f>
        <v>Lance Smotherman</v>
      </c>
      <c r="D40" s="16">
        <f>[1]Scoring!O26</f>
        <v>0.67326732673267331</v>
      </c>
      <c r="E40" s="16">
        <f>IF(D40="","",E$2*D40)</f>
        <v>1.3465346534653466</v>
      </c>
      <c r="F40" s="16">
        <f>[1]Scoring!Z26</f>
        <v>0.10714285714285714</v>
      </c>
      <c r="G40" s="16">
        <f>IF(F40="","",G$2*F40)</f>
        <v>0.21428571428571427</v>
      </c>
      <c r="H40" s="16" t="str">
        <f>[1]Scoring!AJ26</f>
        <v/>
      </c>
      <c r="I40" s="16" t="str">
        <f>IF(H40="","",I$2*H40)</f>
        <v/>
      </c>
      <c r="J40" s="16" t="str">
        <f>[1]Scoring!AR26</f>
        <v/>
      </c>
      <c r="K40" s="16" t="str">
        <f>IF(J40="","",K$2*J40)</f>
        <v/>
      </c>
      <c r="L40" s="16" t="str">
        <f>[1]Scoring!BA26</f>
        <v/>
      </c>
      <c r="M40" s="16" t="str">
        <f>IF(L40="","",M$2*L40)</f>
        <v/>
      </c>
      <c r="N40" s="17">
        <f>D40</f>
        <v>0.67326732673267331</v>
      </c>
      <c r="O40" s="17">
        <f>F40</f>
        <v>0.10714285714285714</v>
      </c>
      <c r="P40" s="17" t="str">
        <f>H40</f>
        <v/>
      </c>
      <c r="Q40" s="17" t="str">
        <f>J40</f>
        <v/>
      </c>
      <c r="R40" s="17" t="str">
        <f>L40</f>
        <v/>
      </c>
      <c r="S40" s="17">
        <f>IF(N40="","",RANK(N40,$N40:$R40,1))</f>
        <v>2</v>
      </c>
      <c r="T40" s="17">
        <f>IF(O40="","",RANK(O40,$N40:$R40,1))</f>
        <v>1</v>
      </c>
      <c r="U40" s="17" t="str">
        <f>IF(P40="","",RANK(P40,$N40:$R40,1))</f>
        <v/>
      </c>
      <c r="V40" s="17" t="str">
        <f>IF(Q40="","",RANK(Q40,$N40:$R40,1))</f>
        <v/>
      </c>
      <c r="W40" s="17" t="str">
        <f>IF(R40="","",RANK(R40,$N40:$R40,1))</f>
        <v/>
      </c>
      <c r="X40" s="18">
        <f>COUNT(S40:W40)</f>
        <v>2</v>
      </c>
      <c r="Y40" s="18">
        <f>COUNT(S40:T40)</f>
        <v>2</v>
      </c>
      <c r="Z40" s="18">
        <f>COUNT(U40,V40,W40)</f>
        <v>0</v>
      </c>
      <c r="AA40" s="19" t="str">
        <f>IF(X40&gt;1,"","no")</f>
        <v/>
      </c>
      <c r="AB40">
        <f>IF(Y40=2,(E40+G40)/(E$2+G$2),100)</f>
        <v>0.3902050919377652</v>
      </c>
      <c r="AC40">
        <f>IF(E40&lt;&gt;"",IF(I40&lt;&gt;"",(E40+I40)/(E$2+I$2),100),100)</f>
        <v>100</v>
      </c>
      <c r="AD40">
        <f>IF(E40&lt;&gt;"",IF(K40&lt;&gt;"",(E40+K40)/(E$2+K$2),100),100)</f>
        <v>100</v>
      </c>
      <c r="AE40">
        <f>IF(E40&lt;&gt;"",IF(M40&lt;&gt;"",(E40+M40)/(E$2+M$2),100),100)</f>
        <v>100</v>
      </c>
      <c r="AF40">
        <f>IF(G40&lt;&gt;"",IF(I40&lt;&gt;"",(G40+I40)/(G$2+I$2),100),100)</f>
        <v>100</v>
      </c>
      <c r="AG40">
        <f>IF(G40&lt;&gt;"",IF(K40&lt;&gt;"",(G40+K40)/(G$2+K$2),100),100)</f>
        <v>100</v>
      </c>
      <c r="AH40">
        <f>IF(G40&lt;&gt;"",IF(M40&lt;&gt;"",(G40+M40)/(G$2+M$2),100),100)</f>
        <v>100</v>
      </c>
      <c r="AI40">
        <f>MIN(AB40:AH40)</f>
        <v>0.3902050919377652</v>
      </c>
      <c r="AJ40" t="str">
        <f ca="1">OFFSET(AA$1,0,MATCH(AI40,AB40:AH40,0))</f>
        <v>CYC Mac</v>
      </c>
      <c r="AK40" t="str">
        <f ca="1">OFFSET(AA$2,0,MATCH(AI40,AB40:AH40,0))</f>
        <v>BYC Mac</v>
      </c>
      <c r="AL40" s="11">
        <f>RANK(AI40,AI$4:AI$104,1)</f>
        <v>37</v>
      </c>
    </row>
    <row r="41" spans="1:38">
      <c r="A41" s="1" t="str">
        <f>[1]Scoring!A23</f>
        <v>Defiance</v>
      </c>
      <c r="B41" s="1" t="str">
        <f>[1]Scoring!B23</f>
        <v>USA 52575</v>
      </c>
      <c r="C41" s="1" t="str">
        <f>[1]Scoring!E23</f>
        <v>Dale Smirl</v>
      </c>
      <c r="D41" s="16">
        <f>[1]Scoring!O23</f>
        <v>0.46534653465346537</v>
      </c>
      <c r="E41" s="16">
        <f>IF(D41="","",E$2*D41)</f>
        <v>0.93069306930693074</v>
      </c>
      <c r="F41" s="16">
        <f>[1]Scoring!Z23</f>
        <v>0.32142857142857145</v>
      </c>
      <c r="G41" s="16">
        <f>IF(F41="","",G$2*F41)</f>
        <v>0.6428571428571429</v>
      </c>
      <c r="H41" s="16" t="str">
        <f>[1]Scoring!AJ23</f>
        <v/>
      </c>
      <c r="I41" s="16" t="str">
        <f>IF(H41="","",I$2*H41)</f>
        <v/>
      </c>
      <c r="J41" s="16" t="str">
        <f>[1]Scoring!AR23</f>
        <v/>
      </c>
      <c r="K41" s="16" t="str">
        <f>IF(J41="","",K$2*J41)</f>
        <v/>
      </c>
      <c r="L41" s="16" t="str">
        <f>[1]Scoring!BA23</f>
        <v/>
      </c>
      <c r="M41" s="16" t="str">
        <f>IF(L41="","",M$2*L41)</f>
        <v/>
      </c>
      <c r="N41" s="17">
        <f>D41</f>
        <v>0.46534653465346537</v>
      </c>
      <c r="O41" s="17">
        <f>F41</f>
        <v>0.32142857142857145</v>
      </c>
      <c r="P41" s="17" t="str">
        <f>H41</f>
        <v/>
      </c>
      <c r="Q41" s="17" t="str">
        <f>J41</f>
        <v/>
      </c>
      <c r="R41" s="17" t="str">
        <f>L41</f>
        <v/>
      </c>
      <c r="S41" s="17">
        <f>IF(N41="","",RANK(N41,$N41:$R41,1))</f>
        <v>2</v>
      </c>
      <c r="T41" s="17">
        <f>IF(O41="","",RANK(O41,$N41:$R41,1))</f>
        <v>1</v>
      </c>
      <c r="U41" s="17" t="str">
        <f>IF(P41="","",RANK(P41,$N41:$R41,1))</f>
        <v/>
      </c>
      <c r="V41" s="17" t="str">
        <f>IF(Q41="","",RANK(Q41,$N41:$R41,1))</f>
        <v/>
      </c>
      <c r="W41" s="17" t="str">
        <f>IF(R41="","",RANK(R41,$N41:$R41,1))</f>
        <v/>
      </c>
      <c r="X41" s="18">
        <f>COUNT(S41:W41)</f>
        <v>2</v>
      </c>
      <c r="Y41" s="18">
        <f>COUNT(S41:T41)</f>
        <v>2</v>
      </c>
      <c r="Z41" s="18">
        <f>COUNT(U41,V41,W41)</f>
        <v>0</v>
      </c>
      <c r="AA41" s="19" t="str">
        <f>IF(X41&gt;1,"","no")</f>
        <v/>
      </c>
      <c r="AB41">
        <f>IF(Y41=2,(E41+G41)/(E$2+G$2),100)</f>
        <v>0.39338755304101841</v>
      </c>
      <c r="AC41">
        <f>IF(E41&lt;&gt;"",IF(I41&lt;&gt;"",(E41+I41)/(E$2+I$2),100),100)</f>
        <v>100</v>
      </c>
      <c r="AD41">
        <f>IF(E41&lt;&gt;"",IF(K41&lt;&gt;"",(E41+K41)/(E$2+K$2),100),100)</f>
        <v>100</v>
      </c>
      <c r="AE41">
        <f>IF(E41&lt;&gt;"",IF(M41&lt;&gt;"",(E41+M41)/(E$2+M$2),100),100)</f>
        <v>100</v>
      </c>
      <c r="AF41">
        <f>IF(G41&lt;&gt;"",IF(I41&lt;&gt;"",(G41+I41)/(G$2+I$2),100),100)</f>
        <v>100</v>
      </c>
      <c r="AG41">
        <f>IF(G41&lt;&gt;"",IF(K41&lt;&gt;"",(G41+K41)/(G$2+K$2),100),100)</f>
        <v>100</v>
      </c>
      <c r="AH41">
        <f>IF(G41&lt;&gt;"",IF(M41&lt;&gt;"",(G41+M41)/(G$2+M$2),100),100)</f>
        <v>100</v>
      </c>
      <c r="AI41">
        <f>MIN(AB41:AH41)</f>
        <v>0.39338755304101841</v>
      </c>
      <c r="AJ41" t="str">
        <f ca="1">OFFSET(AA$1,0,MATCH(AI41,AB41:AH41,0))</f>
        <v>CYC Mac</v>
      </c>
      <c r="AK41" t="str">
        <f ca="1">OFFSET(AA$2,0,MATCH(AI41,AB41:AH41,0))</f>
        <v>BYC Mac</v>
      </c>
      <c r="AL41" s="11">
        <f>RANK(AI41,AI$4:AI$104,1)</f>
        <v>38</v>
      </c>
    </row>
    <row r="42" spans="1:38">
      <c r="A42" s="1" t="str">
        <f>[1]Scoring!A100</f>
        <v>Willie J</v>
      </c>
      <c r="B42" s="1" t="str">
        <f>[1]Scoring!B100</f>
        <v>USA 50799</v>
      </c>
      <c r="C42" s="1" t="str">
        <f>[1]Scoring!E100</f>
        <v>Doug Petter</v>
      </c>
      <c r="D42" s="16">
        <f>[1]Scoring!O100</f>
        <v>0.37623762376237624</v>
      </c>
      <c r="E42" s="16">
        <f>IF(D42="","",E$2*D42)</f>
        <v>0.75247524752475248</v>
      </c>
      <c r="F42" s="16">
        <f>[1]Scoring!Z100</f>
        <v>0.8035714285714286</v>
      </c>
      <c r="G42" s="16">
        <f>IF(F42="","",G$2*F42)</f>
        <v>1.6071428571428572</v>
      </c>
      <c r="H42" s="16">
        <f>[1]Scoring!AJ100</f>
        <v>0.42857142857142855</v>
      </c>
      <c r="I42" s="16">
        <f>IF(H42="","",I$2*H42)</f>
        <v>0.42857142857142855</v>
      </c>
      <c r="J42" s="16" t="str">
        <f>[1]Scoring!AR100</f>
        <v/>
      </c>
      <c r="K42" s="16" t="str">
        <f>IF(J42="","",K$2*J42)</f>
        <v/>
      </c>
      <c r="L42" s="16" t="str">
        <f>[1]Scoring!BA100</f>
        <v/>
      </c>
      <c r="M42" s="16" t="str">
        <f>IF(L42="","",M$2*L42)</f>
        <v/>
      </c>
      <c r="N42" s="17">
        <f>D42</f>
        <v>0.37623762376237624</v>
      </c>
      <c r="O42" s="17">
        <f>F42</f>
        <v>0.8035714285714286</v>
      </c>
      <c r="P42" s="17">
        <f>H42</f>
        <v>0.42857142857142855</v>
      </c>
      <c r="Q42" s="17" t="str">
        <f>J42</f>
        <v/>
      </c>
      <c r="R42" s="17" t="str">
        <f>L42</f>
        <v/>
      </c>
      <c r="S42" s="17">
        <f>IF(N42="","",RANK(N42,$N42:$R42,1))</f>
        <v>1</v>
      </c>
      <c r="T42" s="17">
        <f>IF(O42="","",RANK(O42,$N42:$R42,1))</f>
        <v>3</v>
      </c>
      <c r="U42" s="17">
        <f>IF(P42="","",RANK(P42,$N42:$R42,1))</f>
        <v>2</v>
      </c>
      <c r="V42" s="17" t="str">
        <f>IF(Q42="","",RANK(Q42,$N42:$R42,1))</f>
        <v/>
      </c>
      <c r="W42" s="17" t="str">
        <f>IF(R42="","",RANK(R42,$N42:$R42,1))</f>
        <v/>
      </c>
      <c r="X42" s="18">
        <f>COUNT(S42:W42)</f>
        <v>3</v>
      </c>
      <c r="Y42" s="18">
        <f>COUNT(S42:T42)</f>
        <v>2</v>
      </c>
      <c r="Z42" s="18">
        <f>COUNT(U42,V42,W42)</f>
        <v>1</v>
      </c>
      <c r="AA42" s="19" t="str">
        <f>IF(X42&gt;1,"","no")</f>
        <v/>
      </c>
      <c r="AB42">
        <f>IF(Y42=2,(E42+G42)/(E$2+G$2),100)</f>
        <v>0.58990452616690248</v>
      </c>
      <c r="AC42">
        <f>IF(E42&lt;&gt;"",IF(I42&lt;&gt;"",(E42+I42)/(E$2+I$2),100),100)</f>
        <v>0.39368222536539371</v>
      </c>
      <c r="AD42">
        <f>IF(E42&lt;&gt;"",IF(K42&lt;&gt;"",(E42+K42)/(E$2+K$2),100),100)</f>
        <v>100</v>
      </c>
      <c r="AE42">
        <f>IF(E42&lt;&gt;"",IF(M42&lt;&gt;"",(E42+M42)/(E$2+M$2),100),100)</f>
        <v>100</v>
      </c>
      <c r="AF42">
        <f>IF(G42&lt;&gt;"",IF(I42&lt;&gt;"",(G42+I42)/(G$2+I$2),100),100)</f>
        <v>0.67857142857142849</v>
      </c>
      <c r="AG42">
        <f>IF(G42&lt;&gt;"",IF(K42&lt;&gt;"",(G42+K42)/(G$2+K$2),100),100)</f>
        <v>100</v>
      </c>
      <c r="AH42">
        <f>IF(G42&lt;&gt;"",IF(M42&lt;&gt;"",(G42+M42)/(G$2+M$2),100),100)</f>
        <v>100</v>
      </c>
      <c r="AI42">
        <f>MIN(AB42:AH42)</f>
        <v>0.39368222536539371</v>
      </c>
      <c r="AJ42" t="str">
        <f ca="1">OFFSET(AA$1,0,MATCH(AI42,AB42:AH42,0))</f>
        <v>CYC Mac</v>
      </c>
      <c r="AK42" t="str">
        <f ca="1">OFFSET(AA$2,0,MATCH(AI42,AB42:AH42,0))</f>
        <v>Queens</v>
      </c>
      <c r="AL42" s="11">
        <f>RANK(AI42,AI$4:AI$104,1)</f>
        <v>39</v>
      </c>
    </row>
    <row r="43" spans="1:38">
      <c r="A43" s="1" t="str">
        <f>[1]Scoring!A43</f>
        <v>Jahazi</v>
      </c>
      <c r="B43" s="1" t="str">
        <f>[1]Scoring!B43</f>
        <v>USA 52039</v>
      </c>
      <c r="C43" s="1" t="str">
        <f>[1]Scoring!E43</f>
        <v>Frank Giampoli</v>
      </c>
      <c r="D43" s="16">
        <f>[1]Scoring!O43</f>
        <v>0.39603960396039606</v>
      </c>
      <c r="E43" s="16">
        <f>IF(D43="","",E$2*D43)</f>
        <v>0.79207920792079212</v>
      </c>
      <c r="F43" s="16" t="str">
        <f>[1]Scoring!Z43</f>
        <v/>
      </c>
      <c r="G43" s="16" t="str">
        <f>IF(F43="","",G$2*F43)</f>
        <v/>
      </c>
      <c r="H43" s="16">
        <f>[1]Scoring!AJ43</f>
        <v>0.3968253968253968</v>
      </c>
      <c r="I43" s="16">
        <f>IF(H43="","",I$2*H43)</f>
        <v>0.3968253968253968</v>
      </c>
      <c r="J43" s="16" t="str">
        <f>[1]Scoring!AR43</f>
        <v/>
      </c>
      <c r="K43" s="16" t="str">
        <f>IF(J43="","",K$2*J43)</f>
        <v/>
      </c>
      <c r="L43" s="16" t="str">
        <f>[1]Scoring!BA43</f>
        <v/>
      </c>
      <c r="M43" s="16" t="str">
        <f>IF(L43="","",M$2*L43)</f>
        <v/>
      </c>
      <c r="N43" s="17">
        <f>D43</f>
        <v>0.39603960396039606</v>
      </c>
      <c r="O43" s="17" t="str">
        <f>F43</f>
        <v/>
      </c>
      <c r="P43" s="17">
        <f>H43</f>
        <v>0.3968253968253968</v>
      </c>
      <c r="Q43" s="17" t="str">
        <f>J43</f>
        <v/>
      </c>
      <c r="R43" s="17" t="str">
        <f>L43</f>
        <v/>
      </c>
      <c r="S43" s="17">
        <f>IF(N43="","",RANK(N43,$N43:$R43,1))</f>
        <v>1</v>
      </c>
      <c r="T43" s="17" t="str">
        <f>IF(O43="","",RANK(O43,$N43:$R43,1))</f>
        <v/>
      </c>
      <c r="U43" s="17">
        <f>IF(P43="","",RANK(P43,$N43:$R43,1))</f>
        <v>2</v>
      </c>
      <c r="V43" s="17" t="str">
        <f>IF(Q43="","",RANK(Q43,$N43:$R43,1))</f>
        <v/>
      </c>
      <c r="W43" s="17" t="str">
        <f>IF(R43="","",RANK(R43,$N43:$R43,1))</f>
        <v/>
      </c>
      <c r="X43" s="18">
        <f>COUNT(S43:W43)</f>
        <v>2</v>
      </c>
      <c r="Y43" s="18">
        <f>COUNT(S43:T43)</f>
        <v>1</v>
      </c>
      <c r="Z43" s="18">
        <f>COUNT(U43,V43,W43)</f>
        <v>1</v>
      </c>
      <c r="AA43" s="19" t="str">
        <f>IF(X43&gt;1,"","no")</f>
        <v/>
      </c>
      <c r="AB43">
        <f>IF(Y43=2,(E43+G43)/(E$2+G$2),100)</f>
        <v>100</v>
      </c>
      <c r="AC43">
        <f>IF(E43&lt;&gt;"",IF(I43&lt;&gt;"",(E43+I43)/(E$2+I$2),100),100)</f>
        <v>0.39630153491539627</v>
      </c>
      <c r="AD43">
        <f>IF(E43&lt;&gt;"",IF(K43&lt;&gt;"",(E43+K43)/(E$2+K$2),100),100)</f>
        <v>100</v>
      </c>
      <c r="AE43">
        <f>IF(E43&lt;&gt;"",IF(M43&lt;&gt;"",(E43+M43)/(E$2+M$2),100),100)</f>
        <v>100</v>
      </c>
      <c r="AF43">
        <f>IF(G43&lt;&gt;"",IF(I43&lt;&gt;"",(G43+I43)/(G$2+I$2),100),100)</f>
        <v>100</v>
      </c>
      <c r="AG43">
        <f>IF(G43&lt;&gt;"",IF(K43&lt;&gt;"",(G43+K43)/(G$2+K$2),100),100)</f>
        <v>100</v>
      </c>
      <c r="AH43">
        <f>IF(G43&lt;&gt;"",IF(M43&lt;&gt;"",(G43+M43)/(G$2+M$2),100),100)</f>
        <v>100</v>
      </c>
      <c r="AI43">
        <f>MIN(AB43:AH43)</f>
        <v>0.39630153491539627</v>
      </c>
      <c r="AJ43" t="str">
        <f ca="1">OFFSET(AA$1,0,MATCH(AI43,AB43:AH43,0))</f>
        <v>CYC Mac</v>
      </c>
      <c r="AK43" t="str">
        <f ca="1">OFFSET(AA$2,0,MATCH(AI43,AB43:AH43,0))</f>
        <v>Queens</v>
      </c>
      <c r="AL43" s="11">
        <f>RANK(AI43,AI$4:AI$104,1)</f>
        <v>40</v>
      </c>
    </row>
    <row r="44" spans="1:38">
      <c r="A44" s="1" t="str">
        <f>[1]Scoring!A91</f>
        <v>Triumvirate</v>
      </c>
      <c r="B44" s="1" t="str">
        <f>[1]Scoring!B91</f>
        <v>USA 51543</v>
      </c>
      <c r="C44" s="1" t="str">
        <f>[1]Scoring!E91</f>
        <v>Eric S. Jones, Scott J. Hornick, Andrew Hopkins</v>
      </c>
      <c r="D44" s="16">
        <f>[1]Scoring!O91</f>
        <v>0.53465346534653468</v>
      </c>
      <c r="E44" s="16">
        <f>IF(D44="","",E$2*D44)</f>
        <v>1.0693069306930694</v>
      </c>
      <c r="F44" s="16" t="str">
        <f>[1]Scoring!Z91</f>
        <v/>
      </c>
      <c r="G44" s="16" t="str">
        <f>IF(F44="","",G$2*F44)</f>
        <v/>
      </c>
      <c r="H44" s="16">
        <f>[1]Scoring!AJ91</f>
        <v>0.14285714285714285</v>
      </c>
      <c r="I44" s="16">
        <f>IF(H44="","",I$2*H44)</f>
        <v>0.14285714285714285</v>
      </c>
      <c r="J44" s="16" t="str">
        <f>[1]Scoring!AR91</f>
        <v/>
      </c>
      <c r="K44" s="16" t="str">
        <f>IF(J44="","",K$2*J44)</f>
        <v/>
      </c>
      <c r="L44" s="16" t="str">
        <f>[1]Scoring!BA91</f>
        <v/>
      </c>
      <c r="M44" s="16" t="str">
        <f>IF(L44="","",M$2*L44)</f>
        <v/>
      </c>
      <c r="N44" s="17">
        <f>D44</f>
        <v>0.53465346534653468</v>
      </c>
      <c r="O44" s="17" t="str">
        <f>F44</f>
        <v/>
      </c>
      <c r="P44" s="17">
        <f>H44</f>
        <v>0.14285714285714285</v>
      </c>
      <c r="Q44" s="17" t="str">
        <f>J44</f>
        <v/>
      </c>
      <c r="R44" s="17" t="str">
        <f>L44</f>
        <v/>
      </c>
      <c r="S44" s="17">
        <f>IF(N44="","",RANK(N44,$N44:$R44,1))</f>
        <v>2</v>
      </c>
      <c r="T44" s="17" t="str">
        <f>IF(O44="","",RANK(O44,$N44:$R44,1))</f>
        <v/>
      </c>
      <c r="U44" s="17">
        <f>IF(P44="","",RANK(P44,$N44:$R44,1))</f>
        <v>1</v>
      </c>
      <c r="V44" s="17" t="str">
        <f>IF(Q44="","",RANK(Q44,$N44:$R44,1))</f>
        <v/>
      </c>
      <c r="W44" s="17" t="str">
        <f>IF(R44="","",RANK(R44,$N44:$R44,1))</f>
        <v/>
      </c>
      <c r="X44" s="18">
        <f>COUNT(S44:W44)</f>
        <v>2</v>
      </c>
      <c r="Y44" s="18">
        <f>COUNT(S44:T44)</f>
        <v>1</v>
      </c>
      <c r="Z44" s="18">
        <f>COUNT(U44,V44,W44)</f>
        <v>1</v>
      </c>
      <c r="AA44" s="19" t="str">
        <f>IF(X44&gt;1,"","no")</f>
        <v/>
      </c>
      <c r="AB44">
        <f>IF(Y44=2,(E44+G44)/(E$2+G$2),100)</f>
        <v>100</v>
      </c>
      <c r="AC44">
        <f>IF(E44&lt;&gt;"",IF(I44&lt;&gt;"",(E44+I44)/(E$2+I$2),100),100)</f>
        <v>0.40405469118340404</v>
      </c>
      <c r="AD44">
        <f>IF(E44&lt;&gt;"",IF(K44&lt;&gt;"",(E44+K44)/(E$2+K$2),100),100)</f>
        <v>100</v>
      </c>
      <c r="AE44">
        <f>IF(E44&lt;&gt;"",IF(M44&lt;&gt;"",(E44+M44)/(E$2+M$2),100),100)</f>
        <v>100</v>
      </c>
      <c r="AF44">
        <f>IF(G44&lt;&gt;"",IF(I44&lt;&gt;"",(G44+I44)/(G$2+I$2),100),100)</f>
        <v>100</v>
      </c>
      <c r="AG44">
        <f>IF(G44&lt;&gt;"",IF(K44&lt;&gt;"",(G44+K44)/(G$2+K$2),100),100)</f>
        <v>100</v>
      </c>
      <c r="AH44">
        <f>IF(G44&lt;&gt;"",IF(M44&lt;&gt;"",(G44+M44)/(G$2+M$2),100),100)</f>
        <v>100</v>
      </c>
      <c r="AI44">
        <f>MIN(AB44:AH44)</f>
        <v>0.40405469118340404</v>
      </c>
      <c r="AJ44" t="str">
        <f ca="1">OFFSET(AA$1,0,MATCH(AI44,AB44:AH44,0))</f>
        <v>CYC Mac</v>
      </c>
      <c r="AK44" t="str">
        <f ca="1">OFFSET(AA$2,0,MATCH(AI44,AB44:AH44,0))</f>
        <v>Queens</v>
      </c>
      <c r="AL44" s="11">
        <f>RANK(AI44,AI$4:AI$104,1)</f>
        <v>41</v>
      </c>
    </row>
    <row r="45" spans="1:38">
      <c r="A45" s="1" t="str">
        <f>[1]Scoring!A7</f>
        <v>Aftershock</v>
      </c>
      <c r="B45" s="1" t="str">
        <f>[1]Scoring!B7</f>
        <v>USA 39531</v>
      </c>
      <c r="C45" s="1" t="str">
        <f>[1]Scoring!E7</f>
        <v>William M. Newman</v>
      </c>
      <c r="D45" s="16">
        <f>[1]Scoring!O7</f>
        <v>0.31683168316831684</v>
      </c>
      <c r="E45" s="16">
        <f>IF(D45="","",E$2*D45)</f>
        <v>0.63366336633663367</v>
      </c>
      <c r="F45" s="16" t="str">
        <f>[1]Scoring!Z7</f>
        <v/>
      </c>
      <c r="G45" s="16" t="str">
        <f>IF(F45="","",G$2*F45)</f>
        <v/>
      </c>
      <c r="H45" s="16">
        <f>[1]Scoring!AJ7</f>
        <v>0.58730158730158732</v>
      </c>
      <c r="I45" s="16">
        <f>IF(H45="","",I$2*H45)</f>
        <v>0.58730158730158732</v>
      </c>
      <c r="J45" s="16" t="str">
        <f>[1]Scoring!AR7</f>
        <v/>
      </c>
      <c r="K45" s="16" t="str">
        <f>IF(J45="","",K$2*J45)</f>
        <v/>
      </c>
      <c r="L45" s="16" t="str">
        <f>[1]Scoring!BA7</f>
        <v/>
      </c>
      <c r="M45" s="16" t="str">
        <f>IF(L45="","",M$2*L45)</f>
        <v/>
      </c>
      <c r="N45" s="17">
        <f>D45</f>
        <v>0.31683168316831684</v>
      </c>
      <c r="O45" s="17" t="str">
        <f>F45</f>
        <v/>
      </c>
      <c r="P45" s="17">
        <f>H45</f>
        <v>0.58730158730158732</v>
      </c>
      <c r="Q45" s="17" t="str">
        <f>J45</f>
        <v/>
      </c>
      <c r="R45" s="17" t="str">
        <f>L45</f>
        <v/>
      </c>
      <c r="S45" s="17">
        <f>IF(N45="","",RANK(N45,$N45:$R45,1))</f>
        <v>1</v>
      </c>
      <c r="T45" s="17" t="str">
        <f>IF(O45="","",RANK(O45,$N45:$R45,1))</f>
        <v/>
      </c>
      <c r="U45" s="17">
        <f>IF(P45="","",RANK(P45,$N45:$R45,1))</f>
        <v>2</v>
      </c>
      <c r="V45" s="17" t="str">
        <f>IF(Q45="","",RANK(Q45,$N45:$R45,1))</f>
        <v/>
      </c>
      <c r="W45" s="17" t="str">
        <f>IF(R45="","",RANK(R45,$N45:$R45,1))</f>
        <v/>
      </c>
      <c r="X45" s="18">
        <f>COUNT(S45:W45)</f>
        <v>2</v>
      </c>
      <c r="Y45" s="18">
        <f>COUNT(S45:T45)</f>
        <v>1</v>
      </c>
      <c r="Z45" s="18">
        <f>COUNT(U45,V45,W45)</f>
        <v>1</v>
      </c>
      <c r="AA45" s="19" t="str">
        <f>IF(X45&gt;1,"","no")</f>
        <v/>
      </c>
      <c r="AB45">
        <f>IF(Y45=2,(E45+G45)/(E$2+G$2),100)</f>
        <v>100</v>
      </c>
      <c r="AC45">
        <f>IF(E45&lt;&gt;"",IF(I45&lt;&gt;"",(E45+I45)/(E$2+I$2),100),100)</f>
        <v>0.40698831787940698</v>
      </c>
      <c r="AD45">
        <f>IF(E45&lt;&gt;"",IF(K45&lt;&gt;"",(E45+K45)/(E$2+K$2),100),100)</f>
        <v>100</v>
      </c>
      <c r="AE45">
        <f>IF(E45&lt;&gt;"",IF(M45&lt;&gt;"",(E45+M45)/(E$2+M$2),100),100)</f>
        <v>100</v>
      </c>
      <c r="AF45">
        <f>IF(G45&lt;&gt;"",IF(I45&lt;&gt;"",(G45+I45)/(G$2+I$2),100),100)</f>
        <v>100</v>
      </c>
      <c r="AG45">
        <f>IF(G45&lt;&gt;"",IF(K45&lt;&gt;"",(G45+K45)/(G$2+K$2),100),100)</f>
        <v>100</v>
      </c>
      <c r="AH45">
        <f>IF(G45&lt;&gt;"",IF(M45&lt;&gt;"",(G45+M45)/(G$2+M$2),100),100)</f>
        <v>100</v>
      </c>
      <c r="AI45">
        <f>MIN(AB45:AH45)</f>
        <v>0.40698831787940698</v>
      </c>
      <c r="AJ45" t="str">
        <f ca="1">OFFSET(AA$1,0,MATCH(AI45,AB45:AH45,0))</f>
        <v>CYC Mac</v>
      </c>
      <c r="AK45" t="str">
        <f ca="1">OFFSET(AA$2,0,MATCH(AI45,AB45:AH45,0))</f>
        <v>Queens</v>
      </c>
      <c r="AL45" s="11">
        <f>RANK(AI45,AI$4:AI$104,1)</f>
        <v>42</v>
      </c>
    </row>
    <row r="46" spans="1:38">
      <c r="A46" s="1" t="str">
        <f>[1]Scoring!A9</f>
        <v>Attitude</v>
      </c>
      <c r="B46" s="1" t="str">
        <f>[1]Scoring!B9</f>
        <v>USA 25436</v>
      </c>
      <c r="C46" s="1" t="str">
        <f>[1]Scoring!E9</f>
        <v>Stuart Boekeloo</v>
      </c>
      <c r="D46" s="16">
        <f>[1]Scoring!O9</f>
        <v>0.43564356435643564</v>
      </c>
      <c r="E46" s="16">
        <f>IF(D46="","",E$2*D46)</f>
        <v>0.87128712871287128</v>
      </c>
      <c r="F46" s="16" t="str">
        <f>[1]Scoring!Z9</f>
        <v/>
      </c>
      <c r="G46" s="16" t="str">
        <f>IF(F46="","",G$2*F46)</f>
        <v/>
      </c>
      <c r="H46" s="16">
        <f>[1]Scoring!AJ9</f>
        <v>0.44444444444444442</v>
      </c>
      <c r="I46" s="16">
        <f>IF(H46="","",I$2*H46)</f>
        <v>0.44444444444444442</v>
      </c>
      <c r="J46" s="16" t="str">
        <f>[1]Scoring!AR9</f>
        <v/>
      </c>
      <c r="K46" s="16" t="str">
        <f>IF(J46="","",K$2*J46)</f>
        <v/>
      </c>
      <c r="L46" s="16" t="str">
        <f>[1]Scoring!BA9</f>
        <v/>
      </c>
      <c r="M46" s="16" t="str">
        <f>IF(L46="","",M$2*L46)</f>
        <v/>
      </c>
      <c r="N46" s="17">
        <f>D46</f>
        <v>0.43564356435643564</v>
      </c>
      <c r="O46" s="17" t="str">
        <f>F46</f>
        <v/>
      </c>
      <c r="P46" s="17">
        <f>H46</f>
        <v>0.44444444444444442</v>
      </c>
      <c r="Q46" s="17" t="str">
        <f>J46</f>
        <v/>
      </c>
      <c r="R46" s="17" t="str">
        <f>L46</f>
        <v/>
      </c>
      <c r="S46" s="17">
        <f>IF(N46="","",RANK(N46,$N46:$R46,1))</f>
        <v>1</v>
      </c>
      <c r="T46" s="17" t="str">
        <f>IF(O46="","",RANK(O46,$N46:$R46,1))</f>
        <v/>
      </c>
      <c r="U46" s="17">
        <f>IF(P46="","",RANK(P46,$N46:$R46,1))</f>
        <v>2</v>
      </c>
      <c r="V46" s="17" t="str">
        <f>IF(Q46="","",RANK(Q46,$N46:$R46,1))</f>
        <v/>
      </c>
      <c r="W46" s="17" t="str">
        <f>IF(R46="","",RANK(R46,$N46:$R46,1))</f>
        <v/>
      </c>
      <c r="X46" s="18">
        <f>COUNT(S46:W46)</f>
        <v>2</v>
      </c>
      <c r="Y46" s="18">
        <f>COUNT(S46:T46)</f>
        <v>1</v>
      </c>
      <c r="Z46" s="18">
        <f>COUNT(U46,V46,W46)</f>
        <v>1</v>
      </c>
      <c r="AA46" s="19" t="str">
        <f>IF(X46&gt;1,"","no")</f>
        <v/>
      </c>
      <c r="AB46">
        <f>IF(Y46=2,(E46+G46)/(E$2+G$2),100)</f>
        <v>100</v>
      </c>
      <c r="AC46">
        <f>IF(E46&lt;&gt;"",IF(I46&lt;&gt;"",(E46+I46)/(E$2+I$2),100),100)</f>
        <v>0.43857719105243859</v>
      </c>
      <c r="AD46">
        <f>IF(E46&lt;&gt;"",IF(K46&lt;&gt;"",(E46+K46)/(E$2+K$2),100),100)</f>
        <v>100</v>
      </c>
      <c r="AE46">
        <f>IF(E46&lt;&gt;"",IF(M46&lt;&gt;"",(E46+M46)/(E$2+M$2),100),100)</f>
        <v>100</v>
      </c>
      <c r="AF46">
        <f>IF(G46&lt;&gt;"",IF(I46&lt;&gt;"",(G46+I46)/(G$2+I$2),100),100)</f>
        <v>100</v>
      </c>
      <c r="AG46">
        <f>IF(G46&lt;&gt;"",IF(K46&lt;&gt;"",(G46+K46)/(G$2+K$2),100),100)</f>
        <v>100</v>
      </c>
      <c r="AH46">
        <f>IF(G46&lt;&gt;"",IF(M46&lt;&gt;"",(G46+M46)/(G$2+M$2),100),100)</f>
        <v>100</v>
      </c>
      <c r="AI46">
        <f>MIN(AB46:AH46)</f>
        <v>0.43857719105243859</v>
      </c>
      <c r="AJ46" t="str">
        <f ca="1">OFFSET(AA$1,0,MATCH(AI46,AB46:AH46,0))</f>
        <v>CYC Mac</v>
      </c>
      <c r="AK46" t="str">
        <f ca="1">OFFSET(AA$2,0,MATCH(AI46,AB46:AH46,0))</f>
        <v>Queens</v>
      </c>
      <c r="AL46" s="11">
        <f>RANK(AI46,AI$4:AI$104,1)</f>
        <v>43</v>
      </c>
    </row>
    <row r="47" spans="1:38">
      <c r="A47" s="1" t="str">
        <f>[1]Scoring!A34</f>
        <v>Grizzly</v>
      </c>
      <c r="B47" s="1" t="str">
        <f>[1]Scoring!B34</f>
        <v>USA 25524</v>
      </c>
      <c r="C47" s="1" t="str">
        <f>[1]Scoring!E34</f>
        <v>Charles M. Bayer, III</v>
      </c>
      <c r="D47" s="16">
        <f>[1]Scoring!O34</f>
        <v>0.23762376237623761</v>
      </c>
      <c r="E47" s="16">
        <f>IF(D47="","",E$2*D47)</f>
        <v>0.47524752475247523</v>
      </c>
      <c r="F47" s="16">
        <f>[1]Scoring!Z34</f>
        <v>0.6964285714285714</v>
      </c>
      <c r="G47" s="16">
        <f>IF(F47="","",G$2*F47)</f>
        <v>1.3928571428571428</v>
      </c>
      <c r="H47" s="16" t="str">
        <f>[1]Scoring!AJ34</f>
        <v/>
      </c>
      <c r="I47" s="16" t="str">
        <f>IF(H47="","",I$2*H47)</f>
        <v/>
      </c>
      <c r="J47" s="16" t="str">
        <f>[1]Scoring!AR34</f>
        <v/>
      </c>
      <c r="K47" s="16" t="str">
        <f>IF(J47="","",K$2*J47)</f>
        <v/>
      </c>
      <c r="L47" s="16" t="str">
        <f>[1]Scoring!BA34</f>
        <v/>
      </c>
      <c r="M47" s="16" t="str">
        <f>IF(L47="","",M$2*L47)</f>
        <v/>
      </c>
      <c r="N47" s="17">
        <f>D47</f>
        <v>0.23762376237623761</v>
      </c>
      <c r="O47" s="17">
        <f>F47</f>
        <v>0.6964285714285714</v>
      </c>
      <c r="P47" s="17" t="str">
        <f>H47</f>
        <v/>
      </c>
      <c r="Q47" s="17" t="str">
        <f>J47</f>
        <v/>
      </c>
      <c r="R47" s="17" t="str">
        <f>L47</f>
        <v/>
      </c>
      <c r="S47" s="17">
        <f>IF(N47="","",RANK(N47,$N47:$R47,1))</f>
        <v>1</v>
      </c>
      <c r="T47" s="17">
        <f>IF(O47="","",RANK(O47,$N47:$R47,1))</f>
        <v>2</v>
      </c>
      <c r="U47" s="17" t="str">
        <f>IF(P47="","",RANK(P47,$N47:$R47,1))</f>
        <v/>
      </c>
      <c r="V47" s="17" t="str">
        <f>IF(Q47="","",RANK(Q47,$N47:$R47,1))</f>
        <v/>
      </c>
      <c r="W47" s="17" t="str">
        <f>IF(R47="","",RANK(R47,$N47:$R47,1))</f>
        <v/>
      </c>
      <c r="X47" s="18">
        <f>COUNT(S47:W47)</f>
        <v>2</v>
      </c>
      <c r="Y47" s="18">
        <f>COUNT(S47:T47)</f>
        <v>2</v>
      </c>
      <c r="Z47" s="18">
        <f>COUNT(U47,V47,W47)</f>
        <v>0</v>
      </c>
      <c r="AA47" s="19" t="str">
        <f>IF(X47&gt;1,"","no")</f>
        <v/>
      </c>
      <c r="AB47">
        <f>IF(Y47=2,(E47+G47)/(E$2+G$2),100)</f>
        <v>0.4670261669024045</v>
      </c>
      <c r="AC47">
        <f>IF(E47&lt;&gt;"",IF(I47&lt;&gt;"",(E47+I47)/(E$2+I$2),100),100)</f>
        <v>100</v>
      </c>
      <c r="AD47">
        <f>IF(E47&lt;&gt;"",IF(K47&lt;&gt;"",(E47+K47)/(E$2+K$2),100),100)</f>
        <v>100</v>
      </c>
      <c r="AE47">
        <f>IF(E47&lt;&gt;"",IF(M47&lt;&gt;"",(E47+M47)/(E$2+M$2),100),100)</f>
        <v>100</v>
      </c>
      <c r="AF47">
        <f>IF(G47&lt;&gt;"",IF(I47&lt;&gt;"",(G47+I47)/(G$2+I$2),100),100)</f>
        <v>100</v>
      </c>
      <c r="AG47">
        <f>IF(G47&lt;&gt;"",IF(K47&lt;&gt;"",(G47+K47)/(G$2+K$2),100),100)</f>
        <v>100</v>
      </c>
      <c r="AH47">
        <f>IF(G47&lt;&gt;"",IF(M47&lt;&gt;"",(G47+M47)/(G$2+M$2),100),100)</f>
        <v>100</v>
      </c>
      <c r="AI47">
        <f>MIN(AB47:AH47)</f>
        <v>0.4670261669024045</v>
      </c>
      <c r="AJ47" t="str">
        <f ca="1">OFFSET(AA$1,0,MATCH(AI47,AB47:AH47,0))</f>
        <v>CYC Mac</v>
      </c>
      <c r="AK47" t="str">
        <f ca="1">OFFSET(AA$2,0,MATCH(AI47,AB47:AH47,0))</f>
        <v>BYC Mac</v>
      </c>
      <c r="AL47" s="11">
        <f>RANK(AI47,AI$4:AI$104,1)</f>
        <v>44</v>
      </c>
    </row>
    <row r="48" spans="1:38">
      <c r="A48" s="1" t="str">
        <f>[1]Scoring!A73</f>
        <v>Sin Duda!</v>
      </c>
      <c r="B48" s="1" t="str">
        <f>[1]Scoring!B73</f>
        <v>USA 28252</v>
      </c>
      <c r="C48" s="1" t="str">
        <f>[1]Scoring!E73</f>
        <v>Fritz Duda Sr., Lindsey Duda</v>
      </c>
      <c r="D48" s="16">
        <f>[1]Scoring!O73</f>
        <v>0.62376237623762376</v>
      </c>
      <c r="E48" s="16">
        <f>IF(D48="","",E$2*D48)</f>
        <v>1.2475247524752475</v>
      </c>
      <c r="F48" s="16" t="str">
        <f>[1]Scoring!Z73</f>
        <v/>
      </c>
      <c r="G48" s="16" t="str">
        <f>IF(F48="","",G$2*F48)</f>
        <v/>
      </c>
      <c r="H48" s="16">
        <f>[1]Scoring!AJ73</f>
        <v>0.15873015873015872</v>
      </c>
      <c r="I48" s="16">
        <f>IF(H48="","",I$2*H48)</f>
        <v>0.15873015873015872</v>
      </c>
      <c r="J48" s="16" t="str">
        <f>[1]Scoring!AR73</f>
        <v/>
      </c>
      <c r="K48" s="16" t="str">
        <f>IF(J48="","",K$2*J48)</f>
        <v/>
      </c>
      <c r="L48" s="16" t="str">
        <f>[1]Scoring!BA73</f>
        <v/>
      </c>
      <c r="M48" s="16" t="str">
        <f>IF(L48="","",M$2*L48)</f>
        <v/>
      </c>
      <c r="N48" s="17">
        <f>D48</f>
        <v>0.62376237623762376</v>
      </c>
      <c r="O48" s="17" t="str">
        <f>F48</f>
        <v/>
      </c>
      <c r="P48" s="17">
        <f>H48</f>
        <v>0.15873015873015872</v>
      </c>
      <c r="Q48" s="17" t="str">
        <f>J48</f>
        <v/>
      </c>
      <c r="R48" s="17" t="str">
        <f>L48</f>
        <v/>
      </c>
      <c r="S48" s="17">
        <f>IF(N48="","",RANK(N48,$N48:$R48,1))</f>
        <v>2</v>
      </c>
      <c r="T48" s="17" t="str">
        <f>IF(O48="","",RANK(O48,$N48:$R48,1))</f>
        <v/>
      </c>
      <c r="U48" s="17">
        <f>IF(P48="","",RANK(P48,$N48:$R48,1))</f>
        <v>1</v>
      </c>
      <c r="V48" s="17" t="str">
        <f>IF(Q48="","",RANK(Q48,$N48:$R48,1))</f>
        <v/>
      </c>
      <c r="W48" s="17" t="str">
        <f>IF(R48="","",RANK(R48,$N48:$R48,1))</f>
        <v/>
      </c>
      <c r="X48" s="18">
        <f>COUNT(S48:W48)</f>
        <v>2</v>
      </c>
      <c r="Y48" s="18">
        <f>COUNT(S48:T48)</f>
        <v>1</v>
      </c>
      <c r="Z48" s="18">
        <f>COUNT(U48,V48,W48)</f>
        <v>1</v>
      </c>
      <c r="AA48" s="19" t="str">
        <f>IF(X48&gt;1,"","no")</f>
        <v/>
      </c>
      <c r="AB48">
        <f>IF(Y48=2,(E48+G48)/(E$2+G$2),100)</f>
        <v>100</v>
      </c>
      <c r="AC48">
        <f>IF(E48&lt;&gt;"",IF(I48&lt;&gt;"",(E48+I48)/(E$2+I$2),100),100)</f>
        <v>0.46875163706846878</v>
      </c>
      <c r="AD48">
        <f>IF(E48&lt;&gt;"",IF(K48&lt;&gt;"",(E48+K48)/(E$2+K$2),100),100)</f>
        <v>100</v>
      </c>
      <c r="AE48">
        <f>IF(E48&lt;&gt;"",IF(M48&lt;&gt;"",(E48+M48)/(E$2+M$2),100),100)</f>
        <v>100</v>
      </c>
      <c r="AF48">
        <f>IF(G48&lt;&gt;"",IF(I48&lt;&gt;"",(G48+I48)/(G$2+I$2),100),100)</f>
        <v>100</v>
      </c>
      <c r="AG48">
        <f>IF(G48&lt;&gt;"",IF(K48&lt;&gt;"",(G48+K48)/(G$2+K$2),100),100)</f>
        <v>100</v>
      </c>
      <c r="AH48">
        <f>IF(G48&lt;&gt;"",IF(M48&lt;&gt;"",(G48+M48)/(G$2+M$2),100),100)</f>
        <v>100</v>
      </c>
      <c r="AI48">
        <f>MIN(AB48:AH48)</f>
        <v>0.46875163706846878</v>
      </c>
      <c r="AJ48" t="str">
        <f ca="1">OFFSET(AA$1,0,MATCH(AI48,AB48:AH48,0))</f>
        <v>CYC Mac</v>
      </c>
      <c r="AK48" t="str">
        <f ca="1">OFFSET(AA$2,0,MATCH(AI48,AB48:AH48,0))</f>
        <v>Queens</v>
      </c>
      <c r="AL48" s="11">
        <f>RANK(AI48,AI$4:AI$104,1)</f>
        <v>45</v>
      </c>
    </row>
    <row r="49" spans="1:38">
      <c r="A49" s="1" t="str">
        <f>[1]Scoring!A29</f>
        <v>Equation</v>
      </c>
      <c r="B49" s="1" t="str">
        <f>[1]Scoring!B29</f>
        <v>USA 323</v>
      </c>
      <c r="C49" s="1" t="str">
        <f>[1]Scoring!E29</f>
        <v>Bill Alcott / Tom Anderson</v>
      </c>
      <c r="D49" s="16">
        <f>[1]Scoring!O29</f>
        <v>0.82178217821782173</v>
      </c>
      <c r="E49" s="16">
        <f>IF(D49="","",E$2*D49)</f>
        <v>1.6435643564356435</v>
      </c>
      <c r="F49" s="16">
        <f>[1]Scoring!Z29</f>
        <v>0.125</v>
      </c>
      <c r="G49" s="16">
        <f>IF(F49="","",G$2*F49)</f>
        <v>0.25</v>
      </c>
      <c r="H49" s="16" t="str">
        <f>[1]Scoring!AJ29</f>
        <v/>
      </c>
      <c r="I49" s="16" t="str">
        <f>IF(H49="","",I$2*H49)</f>
        <v/>
      </c>
      <c r="J49" s="16" t="str">
        <f>[1]Scoring!AR29</f>
        <v/>
      </c>
      <c r="K49" s="16" t="str">
        <f>IF(J49="","",K$2*J49)</f>
        <v/>
      </c>
      <c r="L49" s="16" t="str">
        <f>[1]Scoring!BA29</f>
        <v/>
      </c>
      <c r="M49" s="16" t="str">
        <f>IF(L49="","",M$2*L49)</f>
        <v/>
      </c>
      <c r="N49" s="17">
        <f>D49</f>
        <v>0.82178217821782173</v>
      </c>
      <c r="O49" s="17">
        <f>F49</f>
        <v>0.125</v>
      </c>
      <c r="P49" s="17" t="str">
        <f>H49</f>
        <v/>
      </c>
      <c r="Q49" s="17" t="str">
        <f>J49</f>
        <v/>
      </c>
      <c r="R49" s="17" t="str">
        <f>L49</f>
        <v/>
      </c>
      <c r="S49" s="17">
        <f>IF(N49="","",RANK(N49,$N49:$R49,1))</f>
        <v>2</v>
      </c>
      <c r="T49" s="17">
        <f>IF(O49="","",RANK(O49,$N49:$R49,1))</f>
        <v>1</v>
      </c>
      <c r="U49" s="17" t="str">
        <f>IF(P49="","",RANK(P49,$N49:$R49,1))</f>
        <v/>
      </c>
      <c r="V49" s="17" t="str">
        <f>IF(Q49="","",RANK(Q49,$N49:$R49,1))</f>
        <v/>
      </c>
      <c r="W49" s="17" t="str">
        <f>IF(R49="","",RANK(R49,$N49:$R49,1))</f>
        <v/>
      </c>
      <c r="X49" s="18">
        <f>COUNT(S49:W49)</f>
        <v>2</v>
      </c>
      <c r="Y49" s="18">
        <f>COUNT(S49:T49)</f>
        <v>2</v>
      </c>
      <c r="Z49" s="18">
        <f>COUNT(U49,V49,W49)</f>
        <v>0</v>
      </c>
      <c r="AA49" s="19" t="str">
        <f>IF(X49&gt;1,"","no")</f>
        <v/>
      </c>
      <c r="AB49">
        <f>IF(Y49=2,(E49+G49)/(E$2+G$2),100)</f>
        <v>0.47339108910891087</v>
      </c>
      <c r="AC49">
        <f>IF(E49&lt;&gt;"",IF(I49&lt;&gt;"",(E49+I49)/(E$2+I$2),100),100)</f>
        <v>100</v>
      </c>
      <c r="AD49">
        <f>IF(E49&lt;&gt;"",IF(K49&lt;&gt;"",(E49+K49)/(E$2+K$2),100),100)</f>
        <v>100</v>
      </c>
      <c r="AE49">
        <f>IF(E49&lt;&gt;"",IF(M49&lt;&gt;"",(E49+M49)/(E$2+M$2),100),100)</f>
        <v>100</v>
      </c>
      <c r="AF49">
        <f>IF(G49&lt;&gt;"",IF(I49&lt;&gt;"",(G49+I49)/(G$2+I$2),100),100)</f>
        <v>100</v>
      </c>
      <c r="AG49">
        <f>IF(G49&lt;&gt;"",IF(K49&lt;&gt;"",(G49+K49)/(G$2+K$2),100),100)</f>
        <v>100</v>
      </c>
      <c r="AH49">
        <f>IF(G49&lt;&gt;"",IF(M49&lt;&gt;"",(G49+M49)/(G$2+M$2),100),100)</f>
        <v>100</v>
      </c>
      <c r="AI49">
        <f>MIN(AB49:AH49)</f>
        <v>0.47339108910891087</v>
      </c>
      <c r="AJ49" t="str">
        <f ca="1">OFFSET(AA$1,0,MATCH(AI49,AB49:AH49,0))</f>
        <v>CYC Mac</v>
      </c>
      <c r="AK49" t="str">
        <f ca="1">OFFSET(AA$2,0,MATCH(AI49,AB49:AH49,0))</f>
        <v>BYC Mac</v>
      </c>
      <c r="AL49" s="11">
        <f>RANK(AI49,AI$4:AI$104,1)</f>
        <v>46</v>
      </c>
    </row>
    <row r="50" spans="1:38">
      <c r="A50" s="1" t="str">
        <f>[1]Scoring!A74</f>
        <v>Siochail</v>
      </c>
      <c r="B50" s="1" t="str">
        <f>[1]Scoring!B74</f>
        <v>USA 10380</v>
      </c>
      <c r="C50" s="1" t="str">
        <f>[1]Scoring!E74</f>
        <v>Brian Geraghty</v>
      </c>
      <c r="D50" s="16">
        <f>[1]Scoring!O74</f>
        <v>5.9405940594059403E-2</v>
      </c>
      <c r="E50" s="16">
        <f>IF(D50="","",E$2*D50)</f>
        <v>0.11881188118811881</v>
      </c>
      <c r="F50" s="16">
        <f>[1]Scoring!Z74</f>
        <v>0.8928571428571429</v>
      </c>
      <c r="G50" s="16">
        <f>IF(F50="","",G$2*F50)</f>
        <v>1.7857142857142858</v>
      </c>
      <c r="H50" s="16" t="str">
        <f>[1]Scoring!AJ74</f>
        <v/>
      </c>
      <c r="I50" s="16" t="str">
        <f>IF(H50="","",I$2*H50)</f>
        <v/>
      </c>
      <c r="J50" s="16" t="str">
        <f>[1]Scoring!AR74</f>
        <v/>
      </c>
      <c r="K50" s="16" t="str">
        <f>IF(J50="","",K$2*J50)</f>
        <v/>
      </c>
      <c r="L50" s="16" t="str">
        <f>[1]Scoring!BA74</f>
        <v/>
      </c>
      <c r="M50" s="16" t="str">
        <f>IF(L50="","",M$2*L50)</f>
        <v/>
      </c>
      <c r="N50" s="17">
        <f>D50</f>
        <v>5.9405940594059403E-2</v>
      </c>
      <c r="O50" s="17">
        <f>F50</f>
        <v>0.8928571428571429</v>
      </c>
      <c r="P50" s="17" t="str">
        <f>H50</f>
        <v/>
      </c>
      <c r="Q50" s="17" t="str">
        <f>J50</f>
        <v/>
      </c>
      <c r="R50" s="17" t="str">
        <f>L50</f>
        <v/>
      </c>
      <c r="S50" s="17">
        <f>IF(N50="","",RANK(N50,$N50:$R50,1))</f>
        <v>1</v>
      </c>
      <c r="T50" s="17">
        <f>IF(O50="","",RANK(O50,$N50:$R50,1))</f>
        <v>2</v>
      </c>
      <c r="U50" s="17" t="str">
        <f>IF(P50="","",RANK(P50,$N50:$R50,1))</f>
        <v/>
      </c>
      <c r="V50" s="17" t="str">
        <f>IF(Q50="","",RANK(Q50,$N50:$R50,1))</f>
        <v/>
      </c>
      <c r="W50" s="17" t="str">
        <f>IF(R50="","",RANK(R50,$N50:$R50,1))</f>
        <v/>
      </c>
      <c r="X50" s="18">
        <f>COUNT(S50:W50)</f>
        <v>2</v>
      </c>
      <c r="Y50" s="18">
        <f>COUNT(S50:T50)</f>
        <v>2</v>
      </c>
      <c r="Z50" s="18">
        <f>COUNT(U50,V50,W50)</f>
        <v>0</v>
      </c>
      <c r="AA50" s="19" t="str">
        <f>IF(X50&gt;1,"","no")</f>
        <v/>
      </c>
      <c r="AB50">
        <f>IF(Y50=2,(E50+G50)/(E$2+G$2),100)</f>
        <v>0.47613154172560113</v>
      </c>
      <c r="AC50">
        <f>IF(E50&lt;&gt;"",IF(I50&lt;&gt;"",(E50+I50)/(E$2+I$2),100),100)</f>
        <v>100</v>
      </c>
      <c r="AD50">
        <f>IF(E50&lt;&gt;"",IF(K50&lt;&gt;"",(E50+K50)/(E$2+K$2),100),100)</f>
        <v>100</v>
      </c>
      <c r="AE50">
        <f>IF(E50&lt;&gt;"",IF(M50&lt;&gt;"",(E50+M50)/(E$2+M$2),100),100)</f>
        <v>100</v>
      </c>
      <c r="AF50">
        <f>IF(G50&lt;&gt;"",IF(I50&lt;&gt;"",(G50+I50)/(G$2+I$2),100),100)</f>
        <v>100</v>
      </c>
      <c r="AG50">
        <f>IF(G50&lt;&gt;"",IF(K50&lt;&gt;"",(G50+K50)/(G$2+K$2),100),100)</f>
        <v>100</v>
      </c>
      <c r="AH50">
        <f>IF(G50&lt;&gt;"",IF(M50&lt;&gt;"",(G50+M50)/(G$2+M$2),100),100)</f>
        <v>100</v>
      </c>
      <c r="AI50">
        <f>MIN(AB50:AH50)</f>
        <v>0.47613154172560113</v>
      </c>
      <c r="AJ50" t="str">
        <f ca="1">OFFSET(AA$1,0,MATCH(AI50,AB50:AH50,0))</f>
        <v>CYC Mac</v>
      </c>
      <c r="AK50" t="str">
        <f ca="1">OFFSET(AA$2,0,MATCH(AI50,AB50:AH50,0))</f>
        <v>BYC Mac</v>
      </c>
      <c r="AL50" s="11">
        <f>RANK(AI50,AI$4:AI$104,1)</f>
        <v>47</v>
      </c>
    </row>
    <row r="51" spans="1:38">
      <c r="A51" s="1" t="str">
        <f>[1]Scoring!A42</f>
        <v>Imedi</v>
      </c>
      <c r="B51" s="1" t="str">
        <f>[1]Scoring!B42</f>
        <v>USA 52725</v>
      </c>
      <c r="C51" s="1" t="str">
        <f>[1]Scoring!E42</f>
        <v>Mark Hauf</v>
      </c>
      <c r="D51" s="16">
        <f>[1]Scoring!O42</f>
        <v>0.83168316831683164</v>
      </c>
      <c r="E51" s="16">
        <f>IF(D51="","",E$2*D51)</f>
        <v>1.6633663366336633</v>
      </c>
      <c r="F51" s="16">
        <f>[1]Scoring!Z42</f>
        <v>0.6785714285714286</v>
      </c>
      <c r="G51" s="16">
        <f>IF(F51="","",G$2*F51)</f>
        <v>1.3571428571428572</v>
      </c>
      <c r="H51" s="16">
        <f>[1]Scoring!AJ42</f>
        <v>9.5238095238095233E-2</v>
      </c>
      <c r="I51" s="16">
        <f>IF(H51="","",I$2*H51)</f>
        <v>9.5238095238095233E-2</v>
      </c>
      <c r="J51" s="16" t="str">
        <f>[1]Scoring!AR42</f>
        <v/>
      </c>
      <c r="K51" s="16" t="str">
        <f>IF(J51="","",K$2*J51)</f>
        <v/>
      </c>
      <c r="L51" s="16" t="str">
        <f>[1]Scoring!BA42</f>
        <v/>
      </c>
      <c r="M51" s="16" t="str">
        <f>IF(L51="","",M$2*L51)</f>
        <v/>
      </c>
      <c r="N51" s="17">
        <f>D51</f>
        <v>0.83168316831683164</v>
      </c>
      <c r="O51" s="17">
        <f>F51</f>
        <v>0.6785714285714286</v>
      </c>
      <c r="P51" s="17">
        <f>H51</f>
        <v>9.5238095238095233E-2</v>
      </c>
      <c r="Q51" s="17" t="str">
        <f>J51</f>
        <v/>
      </c>
      <c r="R51" s="17" t="str">
        <f>L51</f>
        <v/>
      </c>
      <c r="S51" s="17">
        <f>IF(N51="","",RANK(N51,$N51:$R51,1))</f>
        <v>3</v>
      </c>
      <c r="T51" s="17">
        <f>IF(O51="","",RANK(O51,$N51:$R51,1))</f>
        <v>2</v>
      </c>
      <c r="U51" s="17">
        <f>IF(P51="","",RANK(P51,$N51:$R51,1))</f>
        <v>1</v>
      </c>
      <c r="V51" s="17" t="str">
        <f>IF(Q51="","",RANK(Q51,$N51:$R51,1))</f>
        <v/>
      </c>
      <c r="W51" s="17" t="str">
        <f>IF(R51="","",RANK(R51,$N51:$R51,1))</f>
        <v/>
      </c>
      <c r="X51" s="18">
        <f>COUNT(S51:W51)</f>
        <v>3</v>
      </c>
      <c r="Y51" s="18">
        <f>COUNT(S51:T51)</f>
        <v>2</v>
      </c>
      <c r="Z51" s="18">
        <f>COUNT(U51,V51,W51)</f>
        <v>1</v>
      </c>
      <c r="AA51" s="19" t="str">
        <f>IF(X51&gt;1,"","no")</f>
        <v/>
      </c>
      <c r="AB51">
        <f>IF(Y51=2,(E51+G51)/(E$2+G$2),100)</f>
        <v>0.75512729844413018</v>
      </c>
      <c r="AC51">
        <f>IF(E51&lt;&gt;"",IF(I51&lt;&gt;"",(E51+I51)/(E$2+I$2),100),100)</f>
        <v>0.58620147729058614</v>
      </c>
      <c r="AD51">
        <f>IF(E51&lt;&gt;"",IF(K51&lt;&gt;"",(E51+K51)/(E$2+K$2),100),100)</f>
        <v>100</v>
      </c>
      <c r="AE51">
        <f>IF(E51&lt;&gt;"",IF(M51&lt;&gt;"",(E51+M51)/(E$2+M$2),100),100)</f>
        <v>100</v>
      </c>
      <c r="AF51">
        <f>IF(G51&lt;&gt;"",IF(I51&lt;&gt;"",(G51+I51)/(G$2+I$2),100),100)</f>
        <v>0.48412698412698418</v>
      </c>
      <c r="AG51">
        <f>IF(G51&lt;&gt;"",IF(K51&lt;&gt;"",(G51+K51)/(G$2+K$2),100),100)</f>
        <v>100</v>
      </c>
      <c r="AH51">
        <f>IF(G51&lt;&gt;"",IF(M51&lt;&gt;"",(G51+M51)/(G$2+M$2),100),100)</f>
        <v>100</v>
      </c>
      <c r="AI51">
        <f>MIN(AB51:AH51)</f>
        <v>0.48412698412698418</v>
      </c>
      <c r="AJ51" t="str">
        <f ca="1">OFFSET(AA$1,0,MATCH(AI51,AB51:AH51,0))</f>
        <v>BYC Mac</v>
      </c>
      <c r="AK51" t="str">
        <f ca="1">OFFSET(AA$2,0,MATCH(AI51,AB51:AH51,0))</f>
        <v>Queens</v>
      </c>
      <c r="AL51" s="11">
        <f>RANK(AI51,AI$4:AI$104,1)</f>
        <v>48</v>
      </c>
    </row>
    <row r="52" spans="1:38">
      <c r="A52" s="1" t="str">
        <f>[1]Scoring!A104</f>
        <v>ZippyR</v>
      </c>
      <c r="B52" s="1" t="str">
        <f>[1]Scoring!B104</f>
        <v>USA 37</v>
      </c>
      <c r="C52" s="1" t="str">
        <f>[1]Scoring!E104</f>
        <v>Spencer Thomason/David Baum</v>
      </c>
      <c r="D52" s="16">
        <f>[1]Scoring!O104</f>
        <v>0.30693069306930693</v>
      </c>
      <c r="E52" s="16">
        <f>IF(D52="","",E$2*D52)</f>
        <v>0.61386138613861385</v>
      </c>
      <c r="F52" s="16" t="str">
        <f>[1]Scoring!Z104</f>
        <v/>
      </c>
      <c r="G52" s="16" t="str">
        <f>IF(F52="","",G$2*F52)</f>
        <v/>
      </c>
      <c r="H52" s="16">
        <f>[1]Scoring!AJ104</f>
        <v>0.84126984126984128</v>
      </c>
      <c r="I52" s="16">
        <f>IF(H52="","",I$2*H52)</f>
        <v>0.84126984126984128</v>
      </c>
      <c r="J52" s="16" t="str">
        <f>[1]Scoring!AR104</f>
        <v/>
      </c>
      <c r="K52" s="16" t="str">
        <f>IF(J52="","",K$2*J52)</f>
        <v/>
      </c>
      <c r="L52" s="16" t="str">
        <f>[1]Scoring!BA104</f>
        <v/>
      </c>
      <c r="M52" s="16" t="str">
        <f>IF(L52="","",M$2*L52)</f>
        <v/>
      </c>
      <c r="N52" s="17">
        <f>D52</f>
        <v>0.30693069306930693</v>
      </c>
      <c r="O52" s="17" t="str">
        <f>F52</f>
        <v/>
      </c>
      <c r="P52" s="17">
        <f>H52</f>
        <v>0.84126984126984128</v>
      </c>
      <c r="Q52" s="17" t="str">
        <f>J52</f>
        <v/>
      </c>
      <c r="R52" s="17" t="str">
        <f>L52</f>
        <v/>
      </c>
      <c r="S52" s="17">
        <f>IF(N52="","",RANK(N52,$N52:$R52,1))</f>
        <v>1</v>
      </c>
      <c r="T52" s="17" t="str">
        <f>IF(O52="","",RANK(O52,$N52:$R52,1))</f>
        <v/>
      </c>
      <c r="U52" s="17">
        <f>IF(P52="","",RANK(P52,$N52:$R52,1))</f>
        <v>2</v>
      </c>
      <c r="V52" s="17" t="str">
        <f>IF(Q52="","",RANK(Q52,$N52:$R52,1))</f>
        <v/>
      </c>
      <c r="W52" s="17" t="str">
        <f>IF(R52="","",RANK(R52,$N52:$R52,1))</f>
        <v/>
      </c>
      <c r="X52" s="18">
        <f>COUNT(S52:W52)</f>
        <v>2</v>
      </c>
      <c r="Y52" s="18">
        <f>COUNT(S52:T52)</f>
        <v>1</v>
      </c>
      <c r="Z52" s="18">
        <f>COUNT(U52,V52,W52)</f>
        <v>1</v>
      </c>
      <c r="AA52" s="19" t="str">
        <f>IF(X52&gt;1,"","no")</f>
        <v/>
      </c>
      <c r="AB52">
        <f>IF(Y52=2,(E52+G52)/(E$2+G$2),100)</f>
        <v>100</v>
      </c>
      <c r="AC52">
        <f>IF(E52&lt;&gt;"",IF(I52&lt;&gt;"",(E52+I52)/(E$2+I$2),100),100)</f>
        <v>0.48504374246948506</v>
      </c>
      <c r="AD52">
        <f>IF(E52&lt;&gt;"",IF(K52&lt;&gt;"",(E52+K52)/(E$2+K$2),100),100)</f>
        <v>100</v>
      </c>
      <c r="AE52">
        <f>IF(E52&lt;&gt;"",IF(M52&lt;&gt;"",(E52+M52)/(E$2+M$2),100),100)</f>
        <v>100</v>
      </c>
      <c r="AF52">
        <f>IF(G52&lt;&gt;"",IF(I52&lt;&gt;"",(G52+I52)/(G$2+I$2),100),100)</f>
        <v>100</v>
      </c>
      <c r="AG52">
        <f>IF(G52&lt;&gt;"",IF(K52&lt;&gt;"",(G52+K52)/(G$2+K$2),100),100)</f>
        <v>100</v>
      </c>
      <c r="AH52">
        <f>IF(G52&lt;&gt;"",IF(M52&lt;&gt;"",(G52+M52)/(G$2+M$2),100),100)</f>
        <v>100</v>
      </c>
      <c r="AI52">
        <f>MIN(AB52:AH52)</f>
        <v>0.48504374246948506</v>
      </c>
      <c r="AJ52" t="str">
        <f ca="1">OFFSET(AA$1,0,MATCH(AI52,AB52:AH52,0))</f>
        <v>CYC Mac</v>
      </c>
      <c r="AK52" t="str">
        <f ca="1">OFFSET(AA$2,0,MATCH(AI52,AB52:AH52,0))</f>
        <v>Queens</v>
      </c>
      <c r="AL52" s="11">
        <f>RANK(AI52,AI$4:AI$104,1)</f>
        <v>49</v>
      </c>
    </row>
    <row r="53" spans="1:38">
      <c r="A53" s="1" t="str">
        <f>[1]Scoring!A41</f>
        <v>Il Mostro</v>
      </c>
      <c r="B53" s="1" t="str">
        <f>[1]Scoring!B41</f>
        <v>USA 1948</v>
      </c>
      <c r="C53" s="1" t="str">
        <f>[1]Scoring!E41</f>
        <v>Peter &amp; Christopher Thornton</v>
      </c>
      <c r="D53" s="16">
        <f>[1]Scoring!O41</f>
        <v>0.99009900990099009</v>
      </c>
      <c r="E53" s="16">
        <f>IF(D53="","",E$2*D53)</f>
        <v>1.9801980198019802</v>
      </c>
      <c r="F53" s="16">
        <f>[1]Scoring!Z41</f>
        <v>1.7857142857142856E-2</v>
      </c>
      <c r="G53" s="16">
        <f>IF(F53="","",G$2*F53)</f>
        <v>3.5714285714285712E-2</v>
      </c>
      <c r="H53" s="16" t="str">
        <f>[1]Scoring!AJ41</f>
        <v/>
      </c>
      <c r="I53" s="16" t="str">
        <f>IF(H53="","",I$2*H53)</f>
        <v/>
      </c>
      <c r="J53" s="16" t="str">
        <f>[1]Scoring!AR41</f>
        <v/>
      </c>
      <c r="K53" s="16" t="str">
        <f>IF(J53="","",K$2*J53)</f>
        <v/>
      </c>
      <c r="L53" s="16" t="str">
        <f>[1]Scoring!BA41</f>
        <v/>
      </c>
      <c r="M53" s="16" t="str">
        <f>IF(L53="","",M$2*L53)</f>
        <v/>
      </c>
      <c r="N53" s="17">
        <f>D53</f>
        <v>0.99009900990099009</v>
      </c>
      <c r="O53" s="17">
        <f>F53</f>
        <v>1.7857142857142856E-2</v>
      </c>
      <c r="P53" s="17" t="str">
        <f>H53</f>
        <v/>
      </c>
      <c r="Q53" s="17" t="str">
        <f>J53</f>
        <v/>
      </c>
      <c r="R53" s="17" t="str">
        <f>L53</f>
        <v/>
      </c>
      <c r="S53" s="17">
        <f>IF(N53="","",RANK(N53,$N53:$R53,1))</f>
        <v>2</v>
      </c>
      <c r="T53" s="17">
        <f>IF(O53="","",RANK(O53,$N53:$R53,1))</f>
        <v>1</v>
      </c>
      <c r="U53" s="17" t="str">
        <f>IF(P53="","",RANK(P53,$N53:$R53,1))</f>
        <v/>
      </c>
      <c r="V53" s="17" t="str">
        <f>IF(Q53="","",RANK(Q53,$N53:$R53,1))</f>
        <v/>
      </c>
      <c r="W53" s="17" t="str">
        <f>IF(R53="","",RANK(R53,$N53:$R53,1))</f>
        <v/>
      </c>
      <c r="X53" s="18">
        <f>COUNT(S53:W53)</f>
        <v>2</v>
      </c>
      <c r="Y53" s="18">
        <f>COUNT(S53:T53)</f>
        <v>2</v>
      </c>
      <c r="Z53" s="18">
        <f>COUNT(U53,V53,W53)</f>
        <v>0</v>
      </c>
      <c r="AA53" s="19" t="str">
        <f>IF(X53&gt;1,"","no")</f>
        <v/>
      </c>
      <c r="AB53">
        <f>IF(Y53=2,(E53+G53)/(E$2+G$2),100)</f>
        <v>0.50397807637906644</v>
      </c>
      <c r="AC53">
        <f>IF(E53&lt;&gt;"",IF(I53&lt;&gt;"",(E53+I53)/(E$2+I$2),100),100)</f>
        <v>100</v>
      </c>
      <c r="AD53">
        <f>IF(E53&lt;&gt;"",IF(K53&lt;&gt;"",(E53+K53)/(E$2+K$2),100),100)</f>
        <v>100</v>
      </c>
      <c r="AE53">
        <f>IF(E53&lt;&gt;"",IF(M53&lt;&gt;"",(E53+M53)/(E$2+M$2),100),100)</f>
        <v>100</v>
      </c>
      <c r="AF53">
        <f>IF(G53&lt;&gt;"",IF(I53&lt;&gt;"",(G53+I53)/(G$2+I$2),100),100)</f>
        <v>100</v>
      </c>
      <c r="AG53">
        <f>IF(G53&lt;&gt;"",IF(K53&lt;&gt;"",(G53+K53)/(G$2+K$2),100),100)</f>
        <v>100</v>
      </c>
      <c r="AH53">
        <f>IF(G53&lt;&gt;"",IF(M53&lt;&gt;"",(G53+M53)/(G$2+M$2),100),100)</f>
        <v>100</v>
      </c>
      <c r="AI53">
        <f>MIN(AB53:AH53)</f>
        <v>0.50397807637906644</v>
      </c>
      <c r="AJ53" t="str">
        <f ca="1">OFFSET(AA$1,0,MATCH(AI53,AB53:AH53,0))</f>
        <v>CYC Mac</v>
      </c>
      <c r="AK53" t="str">
        <f ca="1">OFFSET(AA$2,0,MATCH(AI53,AB53:AH53,0))</f>
        <v>BYC Mac</v>
      </c>
      <c r="AL53" s="11">
        <f>RANK(AI53,AI$4:AI$104,1)</f>
        <v>50</v>
      </c>
    </row>
    <row r="54" spans="1:38">
      <c r="A54" s="1" t="str">
        <f>[1]Scoring!A27</f>
        <v>Edge</v>
      </c>
      <c r="B54" s="1" t="str">
        <f>[1]Scoring!B27</f>
        <v>USA 4001</v>
      </c>
      <c r="C54" s="1" t="str">
        <f>[1]Scoring!E27</f>
        <v>Robert P McManus</v>
      </c>
      <c r="D54" s="16">
        <f>[1]Scoring!O27</f>
        <v>0.49504950495049505</v>
      </c>
      <c r="E54" s="16">
        <f>IF(D54="","",E$2*D54)</f>
        <v>0.99009900990099009</v>
      </c>
      <c r="F54" s="16" t="str">
        <f>[1]Scoring!Z27</f>
        <v/>
      </c>
      <c r="G54" s="16" t="str">
        <f>IF(F54="","",G$2*F54)</f>
        <v/>
      </c>
      <c r="H54" s="16">
        <f>[1]Scoring!AJ27</f>
        <v>0.52380952380952384</v>
      </c>
      <c r="I54" s="16">
        <f>IF(H54="","",I$2*H54)</f>
        <v>0.52380952380952384</v>
      </c>
      <c r="J54" s="16" t="str">
        <f>[1]Scoring!AR27</f>
        <v/>
      </c>
      <c r="K54" s="16" t="str">
        <f>IF(J54="","",K$2*J54)</f>
        <v/>
      </c>
      <c r="L54" s="16" t="str">
        <f>[1]Scoring!BA27</f>
        <v/>
      </c>
      <c r="M54" s="16" t="str">
        <f>IF(L54="","",M$2*L54)</f>
        <v/>
      </c>
      <c r="N54" s="17">
        <f>D54</f>
        <v>0.49504950495049505</v>
      </c>
      <c r="O54" s="17" t="str">
        <f>F54</f>
        <v/>
      </c>
      <c r="P54" s="17">
        <f>H54</f>
        <v>0.52380952380952384</v>
      </c>
      <c r="Q54" s="17" t="str">
        <f>J54</f>
        <v/>
      </c>
      <c r="R54" s="17" t="str">
        <f>L54</f>
        <v/>
      </c>
      <c r="S54" s="17">
        <f>IF(N54="","",RANK(N54,$N54:$R54,1))</f>
        <v>1</v>
      </c>
      <c r="T54" s="17" t="str">
        <f>IF(O54="","",RANK(O54,$N54:$R54,1))</f>
        <v/>
      </c>
      <c r="U54" s="17">
        <f>IF(P54="","",RANK(P54,$N54:$R54,1))</f>
        <v>2</v>
      </c>
      <c r="V54" s="17" t="str">
        <f>IF(Q54="","",RANK(Q54,$N54:$R54,1))</f>
        <v/>
      </c>
      <c r="W54" s="17" t="str">
        <f>IF(R54="","",RANK(R54,$N54:$R54,1))</f>
        <v/>
      </c>
      <c r="X54" s="18">
        <f>COUNT(S54:W54)</f>
        <v>2</v>
      </c>
      <c r="Y54" s="18">
        <f>COUNT(S54:T54)</f>
        <v>1</v>
      </c>
      <c r="Z54" s="18">
        <f>COUNT(U54,V54,W54)</f>
        <v>1</v>
      </c>
      <c r="AA54" s="19" t="str">
        <f>IF(X54&gt;1,"","no")</f>
        <v/>
      </c>
      <c r="AB54">
        <f>IF(Y54=2,(E54+G54)/(E$2+G$2),100)</f>
        <v>100</v>
      </c>
      <c r="AC54">
        <f>IF(E54&lt;&gt;"",IF(I54&lt;&gt;"",(E54+I54)/(E$2+I$2),100),100)</f>
        <v>0.50463617790350457</v>
      </c>
      <c r="AD54">
        <f>IF(E54&lt;&gt;"",IF(K54&lt;&gt;"",(E54+K54)/(E$2+K$2),100),100)</f>
        <v>100</v>
      </c>
      <c r="AE54">
        <f>IF(E54&lt;&gt;"",IF(M54&lt;&gt;"",(E54+M54)/(E$2+M$2),100),100)</f>
        <v>100</v>
      </c>
      <c r="AF54">
        <f>IF(G54&lt;&gt;"",IF(I54&lt;&gt;"",(G54+I54)/(G$2+I$2),100),100)</f>
        <v>100</v>
      </c>
      <c r="AG54">
        <f>IF(G54&lt;&gt;"",IF(K54&lt;&gt;"",(G54+K54)/(G$2+K$2),100),100)</f>
        <v>100</v>
      </c>
      <c r="AH54">
        <f>IF(G54&lt;&gt;"",IF(M54&lt;&gt;"",(G54+M54)/(G$2+M$2),100),100)</f>
        <v>100</v>
      </c>
      <c r="AI54">
        <f>MIN(AB54:AH54)</f>
        <v>0.50463617790350457</v>
      </c>
      <c r="AJ54" t="str">
        <f ca="1">OFFSET(AA$1,0,MATCH(AI54,AB54:AH54,0))</f>
        <v>CYC Mac</v>
      </c>
      <c r="AK54" t="str">
        <f ca="1">OFFSET(AA$2,0,MATCH(AI54,AB54:AH54,0))</f>
        <v>Queens</v>
      </c>
      <c r="AL54" s="11">
        <f>RANK(AI54,AI$4:AI$104,1)</f>
        <v>51</v>
      </c>
    </row>
    <row r="55" spans="1:38">
      <c r="A55" s="1" t="str">
        <f>[1]Scoring!A40</f>
        <v>Hope</v>
      </c>
      <c r="B55" s="1" t="str">
        <f>[1]Scoring!B40</f>
        <v>USA 18</v>
      </c>
      <c r="C55" s="1" t="str">
        <f>[1]Scoring!E40</f>
        <v>Dr. Michael Leland</v>
      </c>
      <c r="D55" s="16">
        <f>[1]Scoring!O40</f>
        <v>3.9603960396039604E-2</v>
      </c>
      <c r="E55" s="16">
        <f>IF(D55="","",E$2*D55)</f>
        <v>7.9207920792079209E-2</v>
      </c>
      <c r="F55" s="16">
        <f>[1]Scoring!Z40</f>
        <v>0.9821428571428571</v>
      </c>
      <c r="G55" s="16">
        <f>IF(F55="","",G$2*F55)</f>
        <v>1.9642857142857142</v>
      </c>
      <c r="H55" s="16" t="str">
        <f>[1]Scoring!AJ40</f>
        <v/>
      </c>
      <c r="I55" s="16" t="str">
        <f>IF(H55="","",I$2*H55)</f>
        <v/>
      </c>
      <c r="J55" s="16" t="str">
        <f>[1]Scoring!AR40</f>
        <v/>
      </c>
      <c r="K55" s="16" t="str">
        <f>IF(J55="","",K$2*J55)</f>
        <v/>
      </c>
      <c r="L55" s="16" t="str">
        <f>[1]Scoring!BA40</f>
        <v/>
      </c>
      <c r="M55" s="16" t="str">
        <f>IF(L55="","",M$2*L55)</f>
        <v/>
      </c>
      <c r="N55" s="17">
        <f>D55</f>
        <v>3.9603960396039604E-2</v>
      </c>
      <c r="O55" s="17">
        <f>F55</f>
        <v>0.9821428571428571</v>
      </c>
      <c r="P55" s="17" t="str">
        <f>H55</f>
        <v/>
      </c>
      <c r="Q55" s="17" t="str">
        <f>J55</f>
        <v/>
      </c>
      <c r="R55" s="17" t="str">
        <f>L55</f>
        <v/>
      </c>
      <c r="S55" s="17">
        <f>IF(N55="","",RANK(N55,$N55:$R55,1))</f>
        <v>1</v>
      </c>
      <c r="T55" s="17">
        <f>IF(O55="","",RANK(O55,$N55:$R55,1))</f>
        <v>2</v>
      </c>
      <c r="U55" s="17" t="str">
        <f>IF(P55="","",RANK(P55,$N55:$R55,1))</f>
        <v/>
      </c>
      <c r="V55" s="17" t="str">
        <f>IF(Q55="","",RANK(Q55,$N55:$R55,1))</f>
        <v/>
      </c>
      <c r="W55" s="17" t="str">
        <f>IF(R55="","",RANK(R55,$N55:$R55,1))</f>
        <v/>
      </c>
      <c r="X55" s="18">
        <f>COUNT(S55:W55)</f>
        <v>2</v>
      </c>
      <c r="Y55" s="18">
        <f>COUNT(S55:T55)</f>
        <v>2</v>
      </c>
      <c r="Z55" s="18">
        <f>COUNT(U55,V55,W55)</f>
        <v>0</v>
      </c>
      <c r="AA55" s="19" t="str">
        <f>IF(X55&gt;1,"","no")</f>
        <v/>
      </c>
      <c r="AB55">
        <f>IF(Y55=2,(E55+G55)/(E$2+G$2),100)</f>
        <v>0.51087340876944831</v>
      </c>
      <c r="AC55">
        <f>IF(E55&lt;&gt;"",IF(I55&lt;&gt;"",(E55+I55)/(E$2+I$2),100),100)</f>
        <v>100</v>
      </c>
      <c r="AD55">
        <f>IF(E55&lt;&gt;"",IF(K55&lt;&gt;"",(E55+K55)/(E$2+K$2),100),100)</f>
        <v>100</v>
      </c>
      <c r="AE55">
        <f>IF(E55&lt;&gt;"",IF(M55&lt;&gt;"",(E55+M55)/(E$2+M$2),100),100)</f>
        <v>100</v>
      </c>
      <c r="AF55">
        <f>IF(G55&lt;&gt;"",IF(I55&lt;&gt;"",(G55+I55)/(G$2+I$2),100),100)</f>
        <v>100</v>
      </c>
      <c r="AG55">
        <f>IF(G55&lt;&gt;"",IF(K55&lt;&gt;"",(G55+K55)/(G$2+K$2),100),100)</f>
        <v>100</v>
      </c>
      <c r="AH55">
        <f>IF(G55&lt;&gt;"",IF(M55&lt;&gt;"",(G55+M55)/(G$2+M$2),100),100)</f>
        <v>100</v>
      </c>
      <c r="AI55">
        <f>MIN(AB55:AH55)</f>
        <v>0.51087340876944831</v>
      </c>
      <c r="AJ55" t="str">
        <f ca="1">OFFSET(AA$1,0,MATCH(AI55,AB55:AH55,0))</f>
        <v>CYC Mac</v>
      </c>
      <c r="AK55" t="str">
        <f ca="1">OFFSET(AA$2,0,MATCH(AI55,AB55:AH55,0))</f>
        <v>BYC Mac</v>
      </c>
      <c r="AL55" s="11">
        <f>RANK(AI55,AI$4:AI$104,1)</f>
        <v>52</v>
      </c>
    </row>
    <row r="56" spans="1:38">
      <c r="A56" s="1" t="str">
        <f>[1]Scoring!A96</f>
        <v>Vortices</v>
      </c>
      <c r="B56" s="1" t="str">
        <f>[1]Scoring!B96</f>
        <v>USA 7145</v>
      </c>
      <c r="C56" s="1" t="str">
        <f>[1]Scoring!E96</f>
        <v>Chris Saxton</v>
      </c>
      <c r="D56" s="16">
        <f>[1]Scoring!O96</f>
        <v>0.69306930693069302</v>
      </c>
      <c r="E56" s="16">
        <f>IF(D56="","",E$2*D56)</f>
        <v>1.386138613861386</v>
      </c>
      <c r="F56" s="16">
        <f>[1]Scoring!Z96</f>
        <v>0.3392857142857143</v>
      </c>
      <c r="G56" s="16">
        <f>IF(F56="","",G$2*F56)</f>
        <v>0.6785714285714286</v>
      </c>
      <c r="H56" s="16" t="str">
        <f>[1]Scoring!AJ96</f>
        <v/>
      </c>
      <c r="I56" s="16" t="str">
        <f>IF(H56="","",I$2*H56)</f>
        <v/>
      </c>
      <c r="J56" s="16" t="str">
        <f>[1]Scoring!AR96</f>
        <v/>
      </c>
      <c r="K56" s="16" t="str">
        <f>IF(J56="","",K$2*J56)</f>
        <v/>
      </c>
      <c r="L56" s="16" t="str">
        <f>[1]Scoring!BA96</f>
        <v/>
      </c>
      <c r="M56" s="16" t="str">
        <f>IF(L56="","",M$2*L56)</f>
        <v/>
      </c>
      <c r="N56" s="17">
        <f>D56</f>
        <v>0.69306930693069302</v>
      </c>
      <c r="O56" s="17">
        <f>F56</f>
        <v>0.3392857142857143</v>
      </c>
      <c r="P56" s="17" t="str">
        <f>H56</f>
        <v/>
      </c>
      <c r="Q56" s="17" t="str">
        <f>J56</f>
        <v/>
      </c>
      <c r="R56" s="17" t="str">
        <f>L56</f>
        <v/>
      </c>
      <c r="S56" s="17">
        <f>IF(N56="","",RANK(N56,$N56:$R56,1))</f>
        <v>2</v>
      </c>
      <c r="T56" s="17">
        <f>IF(O56="","",RANK(O56,$N56:$R56,1))</f>
        <v>1</v>
      </c>
      <c r="U56" s="17" t="str">
        <f>IF(P56="","",RANK(P56,$N56:$R56,1))</f>
        <v/>
      </c>
      <c r="V56" s="17" t="str">
        <f>IF(Q56="","",RANK(Q56,$N56:$R56,1))</f>
        <v/>
      </c>
      <c r="W56" s="17" t="str">
        <f>IF(R56="","",RANK(R56,$N56:$R56,1))</f>
        <v/>
      </c>
      <c r="X56" s="18">
        <f>COUNT(S56:W56)</f>
        <v>2</v>
      </c>
      <c r="Y56" s="18">
        <f>COUNT(S56:T56)</f>
        <v>2</v>
      </c>
      <c r="Z56" s="18">
        <f>COUNT(U56,V56,W56)</f>
        <v>0</v>
      </c>
      <c r="AA56" s="19" t="str">
        <f>IF(X56&gt;1,"","no")</f>
        <v/>
      </c>
      <c r="AB56">
        <f>IF(Y56=2,(E56+G56)/(E$2+G$2),100)</f>
        <v>0.5161775106082036</v>
      </c>
      <c r="AC56">
        <f>IF(E56&lt;&gt;"",IF(I56&lt;&gt;"",(E56+I56)/(E$2+I$2),100),100)</f>
        <v>100</v>
      </c>
      <c r="AD56">
        <f>IF(E56&lt;&gt;"",IF(K56&lt;&gt;"",(E56+K56)/(E$2+K$2),100),100)</f>
        <v>100</v>
      </c>
      <c r="AE56">
        <f>IF(E56&lt;&gt;"",IF(M56&lt;&gt;"",(E56+M56)/(E$2+M$2),100),100)</f>
        <v>100</v>
      </c>
      <c r="AF56">
        <f>IF(G56&lt;&gt;"",IF(I56&lt;&gt;"",(G56+I56)/(G$2+I$2),100),100)</f>
        <v>100</v>
      </c>
      <c r="AG56">
        <f>IF(G56&lt;&gt;"",IF(K56&lt;&gt;"",(G56+K56)/(G$2+K$2),100),100)</f>
        <v>100</v>
      </c>
      <c r="AH56">
        <f>IF(G56&lt;&gt;"",IF(M56&lt;&gt;"",(G56+M56)/(G$2+M$2),100),100)</f>
        <v>100</v>
      </c>
      <c r="AI56">
        <f>MIN(AB56:AH56)</f>
        <v>0.5161775106082036</v>
      </c>
      <c r="AJ56" t="str">
        <f ca="1">OFFSET(AA$1,0,MATCH(AI56,AB56:AH56,0))</f>
        <v>CYC Mac</v>
      </c>
      <c r="AK56" t="str">
        <f ca="1">OFFSET(AA$2,0,MATCH(AI56,AB56:AH56,0))</f>
        <v>BYC Mac</v>
      </c>
      <c r="AL56" s="11">
        <f>RANK(AI56,AI$4:AI$104,1)</f>
        <v>53</v>
      </c>
    </row>
    <row r="57" spans="1:38">
      <c r="A57" s="1" t="str">
        <f>[1]Scoring!A54</f>
        <v>Norboy</v>
      </c>
      <c r="B57" s="1" t="str">
        <f>[1]Scoring!B54</f>
        <v>USA 40036</v>
      </c>
      <c r="C57" s="1" t="str">
        <f>[1]Scoring!E54</f>
        <v>Leif Sigmond and Marcus Thymian</v>
      </c>
      <c r="D57" s="16">
        <f>[1]Scoring!O54</f>
        <v>0.59405940594059403</v>
      </c>
      <c r="E57" s="16">
        <f>IF(D57="","",E$2*D57)</f>
        <v>1.1881188118811881</v>
      </c>
      <c r="F57" s="16">
        <f>[1]Scoring!Z54</f>
        <v>0.44642857142857145</v>
      </c>
      <c r="G57" s="16">
        <f>IF(F57="","",G$2*F57)</f>
        <v>0.8928571428571429</v>
      </c>
      <c r="H57" s="16" t="str">
        <f>[1]Scoring!AJ54</f>
        <v/>
      </c>
      <c r="I57" s="16" t="str">
        <f>IF(H57="","",I$2*H57)</f>
        <v/>
      </c>
      <c r="J57" s="16" t="str">
        <f>[1]Scoring!AR54</f>
        <v/>
      </c>
      <c r="K57" s="16" t="str">
        <f>IF(J57="","",K$2*J57)</f>
        <v/>
      </c>
      <c r="L57" s="16" t="str">
        <f>[1]Scoring!BA54</f>
        <v/>
      </c>
      <c r="M57" s="16" t="str">
        <f>IF(L57="","",M$2*L57)</f>
        <v/>
      </c>
      <c r="N57" s="17">
        <f>D57</f>
        <v>0.59405940594059403</v>
      </c>
      <c r="O57" s="17">
        <f>F57</f>
        <v>0.44642857142857145</v>
      </c>
      <c r="P57" s="17" t="str">
        <f>H57</f>
        <v/>
      </c>
      <c r="Q57" s="17" t="str">
        <f>J57</f>
        <v/>
      </c>
      <c r="R57" s="17" t="str">
        <f>L57</f>
        <v/>
      </c>
      <c r="S57" s="17">
        <f>IF(N57="","",RANK(N57,$N57:$R57,1))</f>
        <v>2</v>
      </c>
      <c r="T57" s="17">
        <f>IF(O57="","",RANK(O57,$N57:$R57,1))</f>
        <v>1</v>
      </c>
      <c r="U57" s="17" t="str">
        <f>IF(P57="","",RANK(P57,$N57:$R57,1))</f>
        <v/>
      </c>
      <c r="V57" s="17" t="str">
        <f>IF(Q57="","",RANK(Q57,$N57:$R57,1))</f>
        <v/>
      </c>
      <c r="W57" s="17" t="str">
        <f>IF(R57="","",RANK(R57,$N57:$R57,1))</f>
        <v/>
      </c>
      <c r="X57" s="18">
        <f>COUNT(S57:W57)</f>
        <v>2</v>
      </c>
      <c r="Y57" s="18">
        <f>COUNT(S57:T57)</f>
        <v>2</v>
      </c>
      <c r="Z57" s="18">
        <f>COUNT(U57,V57,W57)</f>
        <v>0</v>
      </c>
      <c r="AA57" s="19" t="str">
        <f>IF(X57&gt;1,"","no")</f>
        <v/>
      </c>
      <c r="AB57">
        <f>IF(Y57=2,(E57+G57)/(E$2+G$2),100)</f>
        <v>0.52024398868458277</v>
      </c>
      <c r="AC57">
        <f>IF(E57&lt;&gt;"",IF(I57&lt;&gt;"",(E57+I57)/(E$2+I$2),100),100)</f>
        <v>100</v>
      </c>
      <c r="AD57">
        <f>IF(E57&lt;&gt;"",IF(K57&lt;&gt;"",(E57+K57)/(E$2+K$2),100),100)</f>
        <v>100</v>
      </c>
      <c r="AE57">
        <f>IF(E57&lt;&gt;"",IF(M57&lt;&gt;"",(E57+M57)/(E$2+M$2),100),100)</f>
        <v>100</v>
      </c>
      <c r="AF57">
        <f>IF(G57&lt;&gt;"",IF(I57&lt;&gt;"",(G57+I57)/(G$2+I$2),100),100)</f>
        <v>100</v>
      </c>
      <c r="AG57">
        <f>IF(G57&lt;&gt;"",IF(K57&lt;&gt;"",(G57+K57)/(G$2+K$2),100),100)</f>
        <v>100</v>
      </c>
      <c r="AH57">
        <f>IF(G57&lt;&gt;"",IF(M57&lt;&gt;"",(G57+M57)/(G$2+M$2),100),100)</f>
        <v>100</v>
      </c>
      <c r="AI57">
        <f>MIN(AB57:AH57)</f>
        <v>0.52024398868458277</v>
      </c>
      <c r="AJ57" t="str">
        <f ca="1">OFFSET(AA$1,0,MATCH(AI57,AB57:AH57,0))</f>
        <v>CYC Mac</v>
      </c>
      <c r="AK57" t="str">
        <f ca="1">OFFSET(AA$2,0,MATCH(AI57,AB57:AH57,0))</f>
        <v>BYC Mac</v>
      </c>
      <c r="AL57" s="11">
        <f>RANK(AI57,AI$4:AI$104,1)</f>
        <v>54</v>
      </c>
    </row>
    <row r="58" spans="1:38">
      <c r="A58" s="1" t="str">
        <f>[1]Scoring!A61</f>
        <v>Perversion</v>
      </c>
      <c r="B58" s="1" t="str">
        <f>[1]Scoring!B61</f>
        <v>USA 25900</v>
      </c>
      <c r="C58" s="1" t="str">
        <f>[1]Scoring!E61</f>
        <v>Dennis Dettmer</v>
      </c>
      <c r="D58" s="16">
        <f>[1]Scoring!O61</f>
        <v>0.41584158415841582</v>
      </c>
      <c r="E58" s="16">
        <f>IF(D58="","",E$2*D58)</f>
        <v>0.83168316831683164</v>
      </c>
      <c r="F58" s="16">
        <f>[1]Scoring!Z61</f>
        <v>0.625</v>
      </c>
      <c r="G58" s="16">
        <f>IF(F58="","",G$2*F58)</f>
        <v>1.25</v>
      </c>
      <c r="H58" s="16" t="str">
        <f>[1]Scoring!AJ61</f>
        <v/>
      </c>
      <c r="I58" s="16" t="str">
        <f>IF(H58="","",I$2*H58)</f>
        <v/>
      </c>
      <c r="J58" s="16" t="str">
        <f>[1]Scoring!AR61</f>
        <v/>
      </c>
      <c r="K58" s="16" t="str">
        <f>IF(J58="","",K$2*J58)</f>
        <v/>
      </c>
      <c r="L58" s="16" t="str">
        <f>[1]Scoring!BA61</f>
        <v/>
      </c>
      <c r="M58" s="16" t="str">
        <f>IF(L58="","",M$2*L58)</f>
        <v/>
      </c>
      <c r="N58" s="17">
        <f>D58</f>
        <v>0.41584158415841582</v>
      </c>
      <c r="O58" s="17">
        <f>F58</f>
        <v>0.625</v>
      </c>
      <c r="P58" s="17" t="str">
        <f>H58</f>
        <v/>
      </c>
      <c r="Q58" s="17" t="str">
        <f>J58</f>
        <v/>
      </c>
      <c r="R58" s="17" t="str">
        <f>L58</f>
        <v/>
      </c>
      <c r="S58" s="17">
        <f>IF(N58="","",RANK(N58,$N58:$R58,1))</f>
        <v>1</v>
      </c>
      <c r="T58" s="17">
        <f>IF(O58="","",RANK(O58,$N58:$R58,1))</f>
        <v>2</v>
      </c>
      <c r="U58" s="17" t="str">
        <f>IF(P58="","",RANK(P58,$N58:$R58,1))</f>
        <v/>
      </c>
      <c r="V58" s="17" t="str">
        <f>IF(Q58="","",RANK(Q58,$N58:$R58,1))</f>
        <v/>
      </c>
      <c r="W58" s="17" t="str">
        <f>IF(R58="","",RANK(R58,$N58:$R58,1))</f>
        <v/>
      </c>
      <c r="X58" s="18">
        <f>COUNT(S58:W58)</f>
        <v>2</v>
      </c>
      <c r="Y58" s="18">
        <f>COUNT(S58:T58)</f>
        <v>2</v>
      </c>
      <c r="Z58" s="18">
        <f>COUNT(U58,V58,W58)</f>
        <v>0</v>
      </c>
      <c r="AA58" s="19" t="str">
        <f>IF(X58&gt;1,"","no")</f>
        <v/>
      </c>
      <c r="AB58">
        <f>IF(Y58=2,(E58+G58)/(E$2+G$2),100)</f>
        <v>0.52042079207920788</v>
      </c>
      <c r="AC58">
        <f>IF(E58&lt;&gt;"",IF(I58&lt;&gt;"",(E58+I58)/(E$2+I$2),100),100)</f>
        <v>100</v>
      </c>
      <c r="AD58">
        <f>IF(E58&lt;&gt;"",IF(K58&lt;&gt;"",(E58+K58)/(E$2+K$2),100),100)</f>
        <v>100</v>
      </c>
      <c r="AE58">
        <f>IF(E58&lt;&gt;"",IF(M58&lt;&gt;"",(E58+M58)/(E$2+M$2),100),100)</f>
        <v>100</v>
      </c>
      <c r="AF58">
        <f>IF(G58&lt;&gt;"",IF(I58&lt;&gt;"",(G58+I58)/(G$2+I$2),100),100)</f>
        <v>100</v>
      </c>
      <c r="AG58">
        <f>IF(G58&lt;&gt;"",IF(K58&lt;&gt;"",(G58+K58)/(G$2+K$2),100),100)</f>
        <v>100</v>
      </c>
      <c r="AH58">
        <f>IF(G58&lt;&gt;"",IF(M58&lt;&gt;"",(G58+M58)/(G$2+M$2),100),100)</f>
        <v>100</v>
      </c>
      <c r="AI58">
        <f>MIN(AB58:AH58)</f>
        <v>0.52042079207920788</v>
      </c>
      <c r="AJ58" t="str">
        <f ca="1">OFFSET(AA$1,0,MATCH(AI58,AB58:AH58,0))</f>
        <v>CYC Mac</v>
      </c>
      <c r="AK58" t="str">
        <f ca="1">OFFSET(AA$2,0,MATCH(AI58,AB58:AH58,0))</f>
        <v>BYC Mac</v>
      </c>
      <c r="AL58" s="11">
        <f>RANK(AI58,AI$4:AI$104,1)</f>
        <v>55</v>
      </c>
    </row>
    <row r="59" spans="1:38">
      <c r="A59" s="1" t="str">
        <f>[1]Scoring!A33</f>
        <v>Gauntlet</v>
      </c>
      <c r="B59" s="1" t="str">
        <f>[1]Scoring!B33</f>
        <v>USA 18188</v>
      </c>
      <c r="C59" s="1" t="str">
        <f>[1]Scoring!E33</f>
        <v>Guy Hiestand</v>
      </c>
      <c r="D59" s="16">
        <f>[1]Scoring!O33</f>
        <v>0.47524752475247523</v>
      </c>
      <c r="E59" s="16">
        <f>IF(D59="","",E$2*D59)</f>
        <v>0.95049504950495045</v>
      </c>
      <c r="F59" s="16">
        <f>[1]Scoring!Z33</f>
        <v>0.5714285714285714</v>
      </c>
      <c r="G59" s="16">
        <f>IF(F59="","",G$2*F59)</f>
        <v>1.1428571428571428</v>
      </c>
      <c r="H59" s="16">
        <f>[1]Scoring!AJ33</f>
        <v>0.61904761904761907</v>
      </c>
      <c r="I59" s="16">
        <f>IF(H59="","",I$2*H59)</f>
        <v>0.61904761904761907</v>
      </c>
      <c r="J59" s="16" t="str">
        <f>[1]Scoring!AR33</f>
        <v/>
      </c>
      <c r="K59" s="16" t="str">
        <f>IF(J59="","",K$2*J59)</f>
        <v/>
      </c>
      <c r="L59" s="16" t="str">
        <f>[1]Scoring!BA33</f>
        <v/>
      </c>
      <c r="M59" s="16" t="str">
        <f>IF(L59="","",M$2*L59)</f>
        <v/>
      </c>
      <c r="N59" s="17">
        <f>D59</f>
        <v>0.47524752475247523</v>
      </c>
      <c r="O59" s="17">
        <f>F59</f>
        <v>0.5714285714285714</v>
      </c>
      <c r="P59" s="17">
        <f>H59</f>
        <v>0.61904761904761907</v>
      </c>
      <c r="Q59" s="17" t="str">
        <f>J59</f>
        <v/>
      </c>
      <c r="R59" s="17" t="str">
        <f>L59</f>
        <v/>
      </c>
      <c r="S59" s="17">
        <f>IF(N59="","",RANK(N59,$N59:$R59,1))</f>
        <v>1</v>
      </c>
      <c r="T59" s="17">
        <f>IF(O59="","",RANK(O59,$N59:$R59,1))</f>
        <v>2</v>
      </c>
      <c r="U59" s="17">
        <f>IF(P59="","",RANK(P59,$N59:$R59,1))</f>
        <v>3</v>
      </c>
      <c r="V59" s="17" t="str">
        <f>IF(Q59="","",RANK(Q59,$N59:$R59,1))</f>
        <v/>
      </c>
      <c r="W59" s="17" t="str">
        <f>IF(R59="","",RANK(R59,$N59:$R59,1))</f>
        <v/>
      </c>
      <c r="X59" s="18">
        <f>COUNT(S59:W59)</f>
        <v>3</v>
      </c>
      <c r="Y59" s="18">
        <f>COUNT(S59:T59)</f>
        <v>2</v>
      </c>
      <c r="Z59" s="18">
        <f>COUNT(U59,V59,W59)</f>
        <v>1</v>
      </c>
      <c r="AA59" s="19" t="str">
        <f>IF(X59&gt;1,"","no")</f>
        <v/>
      </c>
      <c r="AB59">
        <f>IF(Y59=2,(E59+G59)/(E$2+G$2),100)</f>
        <v>0.52333804809052331</v>
      </c>
      <c r="AC59">
        <f>IF(E59&lt;&gt;"",IF(I59&lt;&gt;"",(E59+I59)/(E$2+I$2),100),100)</f>
        <v>0.52318088951752317</v>
      </c>
      <c r="AD59">
        <f>IF(E59&lt;&gt;"",IF(K59&lt;&gt;"",(E59+K59)/(E$2+K$2),100),100)</f>
        <v>100</v>
      </c>
      <c r="AE59">
        <f>IF(E59&lt;&gt;"",IF(M59&lt;&gt;"",(E59+M59)/(E$2+M$2),100),100)</f>
        <v>100</v>
      </c>
      <c r="AF59">
        <f>IF(G59&lt;&gt;"",IF(I59&lt;&gt;"",(G59+I59)/(G$2+I$2),100),100)</f>
        <v>0.58730158730158732</v>
      </c>
      <c r="AG59">
        <f>IF(G59&lt;&gt;"",IF(K59&lt;&gt;"",(G59+K59)/(G$2+K$2),100),100)</f>
        <v>100</v>
      </c>
      <c r="AH59">
        <f>IF(G59&lt;&gt;"",IF(M59&lt;&gt;"",(G59+M59)/(G$2+M$2),100),100)</f>
        <v>100</v>
      </c>
      <c r="AI59">
        <f>MIN(AB59:AH59)</f>
        <v>0.52318088951752317</v>
      </c>
      <c r="AJ59" t="str">
        <f ca="1">OFFSET(AA$1,0,MATCH(AI59,AB59:AH59,0))</f>
        <v>CYC Mac</v>
      </c>
      <c r="AK59" t="str">
        <f ca="1">OFFSET(AA$2,0,MATCH(AI59,AB59:AH59,0))</f>
        <v>Queens</v>
      </c>
      <c r="AL59" s="11">
        <f>RANK(AI59,AI$4:AI$104,1)</f>
        <v>56</v>
      </c>
    </row>
    <row r="60" spans="1:38">
      <c r="A60" s="1" t="str">
        <f>[1]Scoring!A68</f>
        <v>Retention</v>
      </c>
      <c r="B60" s="1" t="str">
        <f>[1]Scoring!B68</f>
        <v>USA 410</v>
      </c>
      <c r="C60" s="1" t="str">
        <f>[1]Scoring!E68</f>
        <v>Mark &amp; Joni Croll</v>
      </c>
      <c r="D60" s="16">
        <f>[1]Scoring!O68</f>
        <v>0.17821782178217821</v>
      </c>
      <c r="E60" s="16">
        <f>IF(D60="","",E$2*D60)</f>
        <v>0.35643564356435642</v>
      </c>
      <c r="F60" s="16">
        <f>[1]Scoring!Z68</f>
        <v>0.875</v>
      </c>
      <c r="G60" s="16">
        <f>IF(F60="","",G$2*F60)</f>
        <v>1.75</v>
      </c>
      <c r="H60" s="16" t="str">
        <f>[1]Scoring!AJ68</f>
        <v/>
      </c>
      <c r="I60" s="16" t="str">
        <f>IF(H60="","",I$2*H60)</f>
        <v/>
      </c>
      <c r="J60" s="16" t="str">
        <f>[1]Scoring!AR68</f>
        <v/>
      </c>
      <c r="K60" s="16" t="str">
        <f>IF(J60="","",K$2*J60)</f>
        <v/>
      </c>
      <c r="L60" s="16" t="str">
        <f>[1]Scoring!BA68</f>
        <v/>
      </c>
      <c r="M60" s="16" t="str">
        <f>IF(L60="","",M$2*L60)</f>
        <v/>
      </c>
      <c r="N60" s="17">
        <f>D60</f>
        <v>0.17821782178217821</v>
      </c>
      <c r="O60" s="17">
        <f>F60</f>
        <v>0.875</v>
      </c>
      <c r="P60" s="17" t="str">
        <f>H60</f>
        <v/>
      </c>
      <c r="Q60" s="17" t="str">
        <f>J60</f>
        <v/>
      </c>
      <c r="R60" s="17" t="str">
        <f>L60</f>
        <v/>
      </c>
      <c r="S60" s="17">
        <f>IF(N60="","",RANK(N60,$N60:$R60,1))</f>
        <v>1</v>
      </c>
      <c r="T60" s="17">
        <f>IF(O60="","",RANK(O60,$N60:$R60,1))</f>
        <v>2</v>
      </c>
      <c r="U60" s="17" t="str">
        <f>IF(P60="","",RANK(P60,$N60:$R60,1))</f>
        <v/>
      </c>
      <c r="V60" s="17" t="str">
        <f>IF(Q60="","",RANK(Q60,$N60:$R60,1))</f>
        <v/>
      </c>
      <c r="W60" s="17" t="str">
        <f>IF(R60="","",RANK(R60,$N60:$R60,1))</f>
        <v/>
      </c>
      <c r="X60" s="18">
        <f>COUNT(S60:W60)</f>
        <v>2</v>
      </c>
      <c r="Y60" s="18">
        <f>COUNT(S60:T60)</f>
        <v>2</v>
      </c>
      <c r="Z60" s="18">
        <f>COUNT(U60,V60,W60)</f>
        <v>0</v>
      </c>
      <c r="AA60" s="19" t="str">
        <f>IF(X60&gt;1,"","no")</f>
        <v/>
      </c>
      <c r="AB60">
        <f>IF(Y60=2,(E60+G60)/(E$2+G$2),100)</f>
        <v>0.52660891089108908</v>
      </c>
      <c r="AC60">
        <f>IF(E60&lt;&gt;"",IF(I60&lt;&gt;"",(E60+I60)/(E$2+I$2),100),100)</f>
        <v>100</v>
      </c>
      <c r="AD60">
        <f>IF(E60&lt;&gt;"",IF(K60&lt;&gt;"",(E60+K60)/(E$2+K$2),100),100)</f>
        <v>100</v>
      </c>
      <c r="AE60">
        <f>IF(E60&lt;&gt;"",IF(M60&lt;&gt;"",(E60+M60)/(E$2+M$2),100),100)</f>
        <v>100</v>
      </c>
      <c r="AF60">
        <f>IF(G60&lt;&gt;"",IF(I60&lt;&gt;"",(G60+I60)/(G$2+I$2),100),100)</f>
        <v>100</v>
      </c>
      <c r="AG60">
        <f>IF(G60&lt;&gt;"",IF(K60&lt;&gt;"",(G60+K60)/(G$2+K$2),100),100)</f>
        <v>100</v>
      </c>
      <c r="AH60">
        <f>IF(G60&lt;&gt;"",IF(M60&lt;&gt;"",(G60+M60)/(G$2+M$2),100),100)</f>
        <v>100</v>
      </c>
      <c r="AI60">
        <f>MIN(AB60:AH60)</f>
        <v>0.52660891089108908</v>
      </c>
      <c r="AJ60" t="str">
        <f ca="1">OFFSET(AA$1,0,MATCH(AI60,AB60:AH60,0))</f>
        <v>CYC Mac</v>
      </c>
      <c r="AK60" t="str">
        <f ca="1">OFFSET(AA$2,0,MATCH(AI60,AB60:AH60,0))</f>
        <v>BYC Mac</v>
      </c>
      <c r="AL60" s="11">
        <f>RANK(AI60,AI$4:AI$104,1)</f>
        <v>57</v>
      </c>
    </row>
    <row r="61" spans="1:38">
      <c r="A61" s="1" t="str">
        <f>[1]Scoring!A50</f>
        <v>Mrs Jones</v>
      </c>
      <c r="B61" s="1" t="str">
        <f>[1]Scoring!B50</f>
        <v>USA 50399</v>
      </c>
      <c r="C61" s="1" t="str">
        <f>[1]Scoring!E50</f>
        <v>Michael R Jones</v>
      </c>
      <c r="D61" s="16">
        <f>[1]Scoring!O50</f>
        <v>0.5544554455445545</v>
      </c>
      <c r="E61" s="16">
        <f>IF(D61="","",E$2*D61)</f>
        <v>1.108910891089109</v>
      </c>
      <c r="F61" s="16" t="str">
        <f>[1]Scoring!Z50</f>
        <v/>
      </c>
      <c r="G61" s="16" t="str">
        <f>IF(F61="","",G$2*F61)</f>
        <v/>
      </c>
      <c r="H61" s="16">
        <f>[1]Scoring!AJ50</f>
        <v>0.47619047619047616</v>
      </c>
      <c r="I61" s="16">
        <f>IF(H61="","",I$2*H61)</f>
        <v>0.47619047619047616</v>
      </c>
      <c r="J61" s="16" t="str">
        <f>[1]Scoring!AR50</f>
        <v/>
      </c>
      <c r="K61" s="16" t="str">
        <f>IF(J61="","",K$2*J61)</f>
        <v/>
      </c>
      <c r="L61" s="16" t="str">
        <f>[1]Scoring!BA50</f>
        <v/>
      </c>
      <c r="M61" s="16" t="str">
        <f>IF(L61="","",M$2*L61)</f>
        <v/>
      </c>
      <c r="N61" s="17">
        <f>D61</f>
        <v>0.5544554455445545</v>
      </c>
      <c r="O61" s="17" t="str">
        <f>F61</f>
        <v/>
      </c>
      <c r="P61" s="17">
        <f>H61</f>
        <v>0.47619047619047616</v>
      </c>
      <c r="Q61" s="17" t="str">
        <f>J61</f>
        <v/>
      </c>
      <c r="R61" s="17" t="str">
        <f>L61</f>
        <v/>
      </c>
      <c r="S61" s="17">
        <f>IF(N61="","",RANK(N61,$N61:$R61,1))</f>
        <v>2</v>
      </c>
      <c r="T61" s="17" t="str">
        <f>IF(O61="","",RANK(O61,$N61:$R61,1))</f>
        <v/>
      </c>
      <c r="U61" s="17">
        <f>IF(P61="","",RANK(P61,$N61:$R61,1))</f>
        <v>1</v>
      </c>
      <c r="V61" s="17" t="str">
        <f>IF(Q61="","",RANK(Q61,$N61:$R61,1))</f>
        <v/>
      </c>
      <c r="W61" s="17" t="str">
        <f>IF(R61="","",RANK(R61,$N61:$R61,1))</f>
        <v/>
      </c>
      <c r="X61" s="18">
        <f>COUNT(S61:W61)</f>
        <v>2</v>
      </c>
      <c r="Y61" s="18">
        <f>COUNT(S61:T61)</f>
        <v>1</v>
      </c>
      <c r="Z61" s="18">
        <f>COUNT(U61,V61,W61)</f>
        <v>1</v>
      </c>
      <c r="AA61" s="19" t="str">
        <f>IF(X61&gt;1,"","no")</f>
        <v/>
      </c>
      <c r="AB61">
        <f>IF(Y61=2,(E61+G61)/(E$2+G$2),100)</f>
        <v>100</v>
      </c>
      <c r="AC61">
        <f>IF(E61&lt;&gt;"",IF(I61&lt;&gt;"",(E61+I61)/(E$2+I$2),100),100)</f>
        <v>0.52836712242652839</v>
      </c>
      <c r="AD61">
        <f>IF(E61&lt;&gt;"",IF(K61&lt;&gt;"",(E61+K61)/(E$2+K$2),100),100)</f>
        <v>100</v>
      </c>
      <c r="AE61">
        <f>IF(E61&lt;&gt;"",IF(M61&lt;&gt;"",(E61+M61)/(E$2+M$2),100),100)</f>
        <v>100</v>
      </c>
      <c r="AF61">
        <f>IF(G61&lt;&gt;"",IF(I61&lt;&gt;"",(G61+I61)/(G$2+I$2),100),100)</f>
        <v>100</v>
      </c>
      <c r="AG61">
        <f>IF(G61&lt;&gt;"",IF(K61&lt;&gt;"",(G61+K61)/(G$2+K$2),100),100)</f>
        <v>100</v>
      </c>
      <c r="AH61">
        <f>IF(G61&lt;&gt;"",IF(M61&lt;&gt;"",(G61+M61)/(G$2+M$2),100),100)</f>
        <v>100</v>
      </c>
      <c r="AI61">
        <f>MIN(AB61:AH61)</f>
        <v>0.52836712242652839</v>
      </c>
      <c r="AJ61" t="str">
        <f ca="1">OFFSET(AA$1,0,MATCH(AI61,AB61:AH61,0))</f>
        <v>CYC Mac</v>
      </c>
      <c r="AK61" t="str">
        <f ca="1">OFFSET(AA$2,0,MATCH(AI61,AB61:AH61,0))</f>
        <v>Queens</v>
      </c>
      <c r="AL61" s="11">
        <f>RANK(AI61,AI$4:AI$104,1)</f>
        <v>58</v>
      </c>
    </row>
    <row r="62" spans="1:38">
      <c r="A62" s="1" t="str">
        <f>[1]Scoring!A14</f>
        <v>Captain Blood</v>
      </c>
      <c r="B62" s="1" t="str">
        <f>[1]Scoring!B14</f>
        <v>USA 42998</v>
      </c>
      <c r="C62" s="1" t="str">
        <f>[1]Scoring!E14</f>
        <v>Patrick Nelson</v>
      </c>
      <c r="D62" s="16">
        <f>[1]Scoring!O14</f>
        <v>0.32673267326732675</v>
      </c>
      <c r="E62" s="16">
        <f>IF(D62="","",E$2*D62)</f>
        <v>0.65346534653465349</v>
      </c>
      <c r="F62" s="16" t="str">
        <f>[1]Scoring!Z14</f>
        <v/>
      </c>
      <c r="G62" s="16" t="str">
        <f>IF(F62="","",G$2*F62)</f>
        <v/>
      </c>
      <c r="H62" s="16">
        <f>[1]Scoring!AJ14</f>
        <v>0.93650793650793651</v>
      </c>
      <c r="I62" s="16">
        <f>IF(H62="","",I$2*H62)</f>
        <v>0.93650793650793651</v>
      </c>
      <c r="J62" s="16" t="str">
        <f>[1]Scoring!AR14</f>
        <v/>
      </c>
      <c r="K62" s="16" t="str">
        <f>IF(J62="","",K$2*J62)</f>
        <v/>
      </c>
      <c r="L62" s="16" t="str">
        <f>[1]Scoring!BA14</f>
        <v/>
      </c>
      <c r="M62" s="16" t="str">
        <f>IF(L62="","",M$2*L62)</f>
        <v/>
      </c>
      <c r="N62" s="17">
        <f>D62</f>
        <v>0.32673267326732675</v>
      </c>
      <c r="O62" s="17" t="str">
        <f>F62</f>
        <v/>
      </c>
      <c r="P62" s="17">
        <f>H62</f>
        <v>0.93650793650793651</v>
      </c>
      <c r="Q62" s="17" t="str">
        <f>J62</f>
        <v/>
      </c>
      <c r="R62" s="17" t="str">
        <f>L62</f>
        <v/>
      </c>
      <c r="S62" s="17">
        <f>IF(N62="","",RANK(N62,$N62:$R62,1))</f>
        <v>1</v>
      </c>
      <c r="T62" s="17" t="str">
        <f>IF(O62="","",RANK(O62,$N62:$R62,1))</f>
        <v/>
      </c>
      <c r="U62" s="17">
        <f>IF(P62="","",RANK(P62,$N62:$R62,1))</f>
        <v>2</v>
      </c>
      <c r="V62" s="17" t="str">
        <f>IF(Q62="","",RANK(Q62,$N62:$R62,1))</f>
        <v/>
      </c>
      <c r="W62" s="17" t="str">
        <f>IF(R62="","",RANK(R62,$N62:$R62,1))</f>
        <v/>
      </c>
      <c r="X62" s="18">
        <f>COUNT(S62:W62)</f>
        <v>2</v>
      </c>
      <c r="Y62" s="18">
        <f>COUNT(S62:T62)</f>
        <v>1</v>
      </c>
      <c r="Z62" s="18">
        <f>COUNT(U62,V62,W62)</f>
        <v>1</v>
      </c>
      <c r="AA62" s="19" t="str">
        <f>IF(X62&gt;1,"","no")</f>
        <v/>
      </c>
      <c r="AB62">
        <f>IF(Y62=2,(E62+G62)/(E$2+G$2),100)</f>
        <v>100</v>
      </c>
      <c r="AC62">
        <f>IF(E62&lt;&gt;"",IF(I62&lt;&gt;"",(E62+I62)/(E$2+I$2),100),100)</f>
        <v>0.52999109434753</v>
      </c>
      <c r="AD62">
        <f>IF(E62&lt;&gt;"",IF(K62&lt;&gt;"",(E62+K62)/(E$2+K$2),100),100)</f>
        <v>100</v>
      </c>
      <c r="AE62">
        <f>IF(E62&lt;&gt;"",IF(M62&lt;&gt;"",(E62+M62)/(E$2+M$2),100),100)</f>
        <v>100</v>
      </c>
      <c r="AF62">
        <f>IF(G62&lt;&gt;"",IF(I62&lt;&gt;"",(G62+I62)/(G$2+I$2),100),100)</f>
        <v>100</v>
      </c>
      <c r="AG62">
        <f>IF(G62&lt;&gt;"",IF(K62&lt;&gt;"",(G62+K62)/(G$2+K$2),100),100)</f>
        <v>100</v>
      </c>
      <c r="AH62">
        <f>IF(G62&lt;&gt;"",IF(M62&lt;&gt;"",(G62+M62)/(G$2+M$2),100),100)</f>
        <v>100</v>
      </c>
      <c r="AI62">
        <f>MIN(AB62:AH62)</f>
        <v>0.52999109434753</v>
      </c>
      <c r="AJ62" t="str">
        <f ca="1">OFFSET(AA$1,0,MATCH(AI62,AB62:AH62,0))</f>
        <v>CYC Mac</v>
      </c>
      <c r="AK62" t="str">
        <f ca="1">OFFSET(AA$2,0,MATCH(AI62,AB62:AH62,0))</f>
        <v>Queens</v>
      </c>
      <c r="AL62" s="11">
        <f>RANK(AI62,AI$4:AI$104,1)</f>
        <v>59</v>
      </c>
    </row>
    <row r="63" spans="1:38">
      <c r="A63" s="1" t="str">
        <f>[1]Scoring!A44</f>
        <v>Jason</v>
      </c>
      <c r="B63" s="1" t="str">
        <f>[1]Scoring!B44</f>
        <v>USA 39536</v>
      </c>
      <c r="C63" s="1" t="str">
        <f>[1]Scoring!E44</f>
        <v>Edward P Cohen</v>
      </c>
      <c r="D63" s="16">
        <f>[1]Scoring!O44</f>
        <v>0.35643564356435642</v>
      </c>
      <c r="E63" s="16">
        <f>IF(D63="","",E$2*D63)</f>
        <v>0.71287128712871284</v>
      </c>
      <c r="F63" s="16" t="str">
        <f>[1]Scoring!Z44</f>
        <v/>
      </c>
      <c r="G63" s="16" t="str">
        <f>IF(F63="","",G$2*F63)</f>
        <v/>
      </c>
      <c r="H63" s="16">
        <f>[1]Scoring!AJ44</f>
        <v>0.88888888888888884</v>
      </c>
      <c r="I63" s="16">
        <f>IF(H63="","",I$2*H63)</f>
        <v>0.88888888888888884</v>
      </c>
      <c r="J63" s="16" t="str">
        <f>[1]Scoring!AR44</f>
        <v/>
      </c>
      <c r="K63" s="16" t="str">
        <f>IF(J63="","",K$2*J63)</f>
        <v/>
      </c>
      <c r="L63" s="16" t="str">
        <f>[1]Scoring!BA44</f>
        <v/>
      </c>
      <c r="M63" s="16" t="str">
        <f>IF(L63="","",M$2*L63)</f>
        <v/>
      </c>
      <c r="N63" s="17">
        <f>D63</f>
        <v>0.35643564356435642</v>
      </c>
      <c r="O63" s="17" t="str">
        <f>F63</f>
        <v/>
      </c>
      <c r="P63" s="17">
        <f>H63</f>
        <v>0.88888888888888884</v>
      </c>
      <c r="Q63" s="17" t="str">
        <f>J63</f>
        <v/>
      </c>
      <c r="R63" s="17" t="str">
        <f>L63</f>
        <v/>
      </c>
      <c r="S63" s="17">
        <f>IF(N63="","",RANK(N63,$N63:$R63,1))</f>
        <v>1</v>
      </c>
      <c r="T63" s="17" t="str">
        <f>IF(O63="","",RANK(O63,$N63:$R63,1))</f>
        <v/>
      </c>
      <c r="U63" s="17">
        <f>IF(P63="","",RANK(P63,$N63:$R63,1))</f>
        <v>2</v>
      </c>
      <c r="V63" s="17" t="str">
        <f>IF(Q63="","",RANK(Q63,$N63:$R63,1))</f>
        <v/>
      </c>
      <c r="W63" s="17" t="str">
        <f>IF(R63="","",RANK(R63,$N63:$R63,1))</f>
        <v/>
      </c>
      <c r="X63" s="18">
        <f>COUNT(S63:W63)</f>
        <v>2</v>
      </c>
      <c r="Y63" s="18">
        <f>COUNT(S63:T63)</f>
        <v>1</v>
      </c>
      <c r="Z63" s="18">
        <f>COUNT(U63,V63,W63)</f>
        <v>1</v>
      </c>
      <c r="AA63" s="19" t="str">
        <f>IF(X63&gt;1,"","no")</f>
        <v/>
      </c>
      <c r="AB63">
        <f>IF(Y63=2,(E63+G63)/(E$2+G$2),100)</f>
        <v>100</v>
      </c>
      <c r="AC63">
        <f>IF(E63&lt;&gt;"",IF(I63&lt;&gt;"",(E63+I63)/(E$2+I$2),100),100)</f>
        <v>0.53392005867253389</v>
      </c>
      <c r="AD63">
        <f>IF(E63&lt;&gt;"",IF(K63&lt;&gt;"",(E63+K63)/(E$2+K$2),100),100)</f>
        <v>100</v>
      </c>
      <c r="AE63">
        <f>IF(E63&lt;&gt;"",IF(M63&lt;&gt;"",(E63+M63)/(E$2+M$2),100),100)</f>
        <v>100</v>
      </c>
      <c r="AF63">
        <f>IF(G63&lt;&gt;"",IF(I63&lt;&gt;"",(G63+I63)/(G$2+I$2),100),100)</f>
        <v>100</v>
      </c>
      <c r="AG63">
        <f>IF(G63&lt;&gt;"",IF(K63&lt;&gt;"",(G63+K63)/(G$2+K$2),100),100)</f>
        <v>100</v>
      </c>
      <c r="AH63">
        <f>IF(G63&lt;&gt;"",IF(M63&lt;&gt;"",(G63+M63)/(G$2+M$2),100),100)</f>
        <v>100</v>
      </c>
      <c r="AI63">
        <f>MIN(AB63:AH63)</f>
        <v>0.53392005867253389</v>
      </c>
      <c r="AJ63" t="str">
        <f ca="1">OFFSET(AA$1,0,MATCH(AI63,AB63:AH63,0))</f>
        <v>CYC Mac</v>
      </c>
      <c r="AK63" t="str">
        <f ca="1">OFFSET(AA$2,0,MATCH(AI63,AB63:AH63,0))</f>
        <v>Queens</v>
      </c>
      <c r="AL63" s="11">
        <f>RANK(AI63,AI$4:AI$104,1)</f>
        <v>60</v>
      </c>
    </row>
    <row r="64" spans="1:38">
      <c r="A64" s="1" t="str">
        <f>[1]Scoring!A92</f>
        <v>Tsunami</v>
      </c>
      <c r="B64" s="1" t="str">
        <f>[1]Scoring!B92</f>
        <v>USA 4215</v>
      </c>
      <c r="C64" s="1" t="str">
        <f>[1]Scoring!E92</f>
        <v>Stephen Polk</v>
      </c>
      <c r="D64" s="16">
        <f>[1]Scoring!O92</f>
        <v>0.75247524752475248</v>
      </c>
      <c r="E64" s="16">
        <f>IF(D64="","",E$2*D64)</f>
        <v>1.504950495049505</v>
      </c>
      <c r="F64" s="16">
        <f>[1]Scoring!Z92</f>
        <v>0.48214285714285715</v>
      </c>
      <c r="G64" s="16">
        <f>IF(F64="","",G$2*F64)</f>
        <v>0.9642857142857143</v>
      </c>
      <c r="H64" s="16">
        <f>[1]Scoring!AJ92</f>
        <v>0.66666666666666663</v>
      </c>
      <c r="I64" s="16">
        <f>IF(H64="","",I$2*H64)</f>
        <v>0.66666666666666663</v>
      </c>
      <c r="J64" s="16" t="str">
        <f>[1]Scoring!AR92</f>
        <v/>
      </c>
      <c r="K64" s="16" t="str">
        <f>IF(J64="","",K$2*J64)</f>
        <v/>
      </c>
      <c r="L64" s="16" t="str">
        <f>[1]Scoring!BA92</f>
        <v/>
      </c>
      <c r="M64" s="16" t="str">
        <f>IF(L64="","",M$2*L64)</f>
        <v/>
      </c>
      <c r="N64" s="17">
        <f>D64</f>
        <v>0.75247524752475248</v>
      </c>
      <c r="O64" s="17">
        <f>F64</f>
        <v>0.48214285714285715</v>
      </c>
      <c r="P64" s="17">
        <f>H64</f>
        <v>0.66666666666666663</v>
      </c>
      <c r="Q64" s="17" t="str">
        <f>J64</f>
        <v/>
      </c>
      <c r="R64" s="17" t="str">
        <f>L64</f>
        <v/>
      </c>
      <c r="S64" s="17">
        <f>IF(N64="","",RANK(N64,$N64:$R64,1))</f>
        <v>3</v>
      </c>
      <c r="T64" s="17">
        <f>IF(O64="","",RANK(O64,$N64:$R64,1))</f>
        <v>1</v>
      </c>
      <c r="U64" s="17">
        <f>IF(P64="","",RANK(P64,$N64:$R64,1))</f>
        <v>2</v>
      </c>
      <c r="V64" s="17" t="str">
        <f>IF(Q64="","",RANK(Q64,$N64:$R64,1))</f>
        <v/>
      </c>
      <c r="W64" s="17" t="str">
        <f>IF(R64="","",RANK(R64,$N64:$R64,1))</f>
        <v/>
      </c>
      <c r="X64" s="18">
        <f>COUNT(S64:W64)</f>
        <v>3</v>
      </c>
      <c r="Y64" s="18">
        <f>COUNT(S64:T64)</f>
        <v>2</v>
      </c>
      <c r="Z64" s="18">
        <f>COUNT(U64,V64,W64)</f>
        <v>1</v>
      </c>
      <c r="AA64" s="19" t="str">
        <f>IF(X64&gt;1,"","no")</f>
        <v/>
      </c>
      <c r="AB64">
        <f>IF(Y64=2,(E64+G64)/(E$2+G$2),100)</f>
        <v>0.61730905233380484</v>
      </c>
      <c r="AC64">
        <f>IF(E64&lt;&gt;"",IF(I64&lt;&gt;"",(E64+I64)/(E$2+I$2),100),100)</f>
        <v>0.72387238723872382</v>
      </c>
      <c r="AD64">
        <f>IF(E64&lt;&gt;"",IF(K64&lt;&gt;"",(E64+K64)/(E$2+K$2),100),100)</f>
        <v>100</v>
      </c>
      <c r="AE64">
        <f>IF(E64&lt;&gt;"",IF(M64&lt;&gt;"",(E64+M64)/(E$2+M$2),100),100)</f>
        <v>100</v>
      </c>
      <c r="AF64">
        <f>IF(G64&lt;&gt;"",IF(I64&lt;&gt;"",(G64+I64)/(G$2+I$2),100),100)</f>
        <v>0.54365079365079361</v>
      </c>
      <c r="AG64">
        <f>IF(G64&lt;&gt;"",IF(K64&lt;&gt;"",(G64+K64)/(G$2+K$2),100),100)</f>
        <v>100</v>
      </c>
      <c r="AH64">
        <f>IF(G64&lt;&gt;"",IF(M64&lt;&gt;"",(G64+M64)/(G$2+M$2),100),100)</f>
        <v>100</v>
      </c>
      <c r="AI64">
        <f>MIN(AB64:AH64)</f>
        <v>0.54365079365079361</v>
      </c>
      <c r="AJ64" t="str">
        <f ca="1">OFFSET(AA$1,0,MATCH(AI64,AB64:AH64,0))</f>
        <v>BYC Mac</v>
      </c>
      <c r="AK64" t="str">
        <f ca="1">OFFSET(AA$2,0,MATCH(AI64,AB64:AH64,0))</f>
        <v>Queens</v>
      </c>
      <c r="AL64" s="11">
        <f>RANK(AI64,AI$4:AI$104,1)</f>
        <v>61</v>
      </c>
    </row>
    <row r="65" spans="1:38">
      <c r="A65" s="1" t="str">
        <f>[1]Scoring!A45</f>
        <v>Jug Band</v>
      </c>
      <c r="B65" s="1" t="str">
        <f>[1]Scoring!B45</f>
        <v>USA 52723</v>
      </c>
      <c r="C65" s="1" t="str">
        <f>[1]Scoring!E45</f>
        <v>Harry Simmon</v>
      </c>
      <c r="D65" s="16">
        <f>[1]Scoring!O45</f>
        <v>0.90099009900990101</v>
      </c>
      <c r="E65" s="16">
        <f>IF(D65="","",E$2*D65)</f>
        <v>1.801980198019802</v>
      </c>
      <c r="F65" s="16">
        <f>[1]Scoring!Z45</f>
        <v>0.21428571428571427</v>
      </c>
      <c r="G65" s="16">
        <f>IF(F65="","",G$2*F65)</f>
        <v>0.42857142857142855</v>
      </c>
      <c r="H65" s="16" t="str">
        <f>[1]Scoring!AJ45</f>
        <v/>
      </c>
      <c r="I65" s="16" t="str">
        <f>IF(H65="","",I$2*H65)</f>
        <v/>
      </c>
      <c r="J65" s="16" t="str">
        <f>[1]Scoring!AR45</f>
        <v/>
      </c>
      <c r="K65" s="16" t="str">
        <f>IF(J65="","",K$2*J65)</f>
        <v/>
      </c>
      <c r="L65" s="16" t="str">
        <f>[1]Scoring!BA45</f>
        <v/>
      </c>
      <c r="M65" s="16" t="str">
        <f>IF(L65="","",M$2*L65)</f>
        <v/>
      </c>
      <c r="N65" s="17">
        <f>D65</f>
        <v>0.90099009900990101</v>
      </c>
      <c r="O65" s="17">
        <f>F65</f>
        <v>0.21428571428571427</v>
      </c>
      <c r="P65" s="17" t="str">
        <f>H65</f>
        <v/>
      </c>
      <c r="Q65" s="17" t="str">
        <f>J65</f>
        <v/>
      </c>
      <c r="R65" s="17" t="str">
        <f>L65</f>
        <v/>
      </c>
      <c r="S65" s="17">
        <f>IF(N65="","",RANK(N65,$N65:$R65,1))</f>
        <v>2</v>
      </c>
      <c r="T65" s="17">
        <f>IF(O65="","",RANK(O65,$N65:$R65,1))</f>
        <v>1</v>
      </c>
      <c r="U65" s="17" t="str">
        <f>IF(P65="","",RANK(P65,$N65:$R65,1))</f>
        <v/>
      </c>
      <c r="V65" s="17" t="str">
        <f>IF(Q65="","",RANK(Q65,$N65:$R65,1))</f>
        <v/>
      </c>
      <c r="W65" s="17" t="str">
        <f>IF(R65="","",RANK(R65,$N65:$R65,1))</f>
        <v/>
      </c>
      <c r="X65" s="18">
        <f>COUNT(S65:W65)</f>
        <v>2</v>
      </c>
      <c r="Y65" s="18">
        <f>COUNT(S65:T65)</f>
        <v>2</v>
      </c>
      <c r="Z65" s="18">
        <f>COUNT(U65,V65,W65)</f>
        <v>0</v>
      </c>
      <c r="AA65" s="19" t="str">
        <f>IF(X65&gt;1,"","no")</f>
        <v/>
      </c>
      <c r="AB65">
        <f>IF(Y65=2,(E65+G65)/(E$2+G$2),100)</f>
        <v>0.55763790664780766</v>
      </c>
      <c r="AC65">
        <f>IF(E65&lt;&gt;"",IF(I65&lt;&gt;"",(E65+I65)/(E$2+I$2),100),100)</f>
        <v>100</v>
      </c>
      <c r="AD65">
        <f>IF(E65&lt;&gt;"",IF(K65&lt;&gt;"",(E65+K65)/(E$2+K$2),100),100)</f>
        <v>100</v>
      </c>
      <c r="AE65">
        <f>IF(E65&lt;&gt;"",IF(M65&lt;&gt;"",(E65+M65)/(E$2+M$2),100),100)</f>
        <v>100</v>
      </c>
      <c r="AF65">
        <f>IF(G65&lt;&gt;"",IF(I65&lt;&gt;"",(G65+I65)/(G$2+I$2),100),100)</f>
        <v>100</v>
      </c>
      <c r="AG65">
        <f>IF(G65&lt;&gt;"",IF(K65&lt;&gt;"",(G65+K65)/(G$2+K$2),100),100)</f>
        <v>100</v>
      </c>
      <c r="AH65">
        <f>IF(G65&lt;&gt;"",IF(M65&lt;&gt;"",(G65+M65)/(G$2+M$2),100),100)</f>
        <v>100</v>
      </c>
      <c r="AI65">
        <f>MIN(AB65:AH65)</f>
        <v>0.55763790664780766</v>
      </c>
      <c r="AJ65" t="str">
        <f ca="1">OFFSET(AA$1,0,MATCH(AI65,AB65:AH65,0))</f>
        <v>CYC Mac</v>
      </c>
      <c r="AK65" t="str">
        <f ca="1">OFFSET(AA$2,0,MATCH(AI65,AB65:AH65,0))</f>
        <v>BYC Mac</v>
      </c>
      <c r="AL65" s="11">
        <f>RANK(AI65,AI$4:AI$104,1)</f>
        <v>62</v>
      </c>
    </row>
    <row r="66" spans="1:38">
      <c r="A66" s="1" t="str">
        <f>[1]Scoring!A62</f>
        <v>Promo</v>
      </c>
      <c r="B66" s="1" t="str">
        <f>[1]Scoring!B62</f>
        <v>USA 52791</v>
      </c>
      <c r="C66" s="1" t="str">
        <f>[1]Scoring!E62</f>
        <v>John Kuber</v>
      </c>
      <c r="D66" s="16">
        <f>[1]Scoring!O62</f>
        <v>0.73267326732673266</v>
      </c>
      <c r="E66" s="16">
        <f>IF(D66="","",E$2*D66)</f>
        <v>1.4653465346534653</v>
      </c>
      <c r="F66" s="16" t="str">
        <f>[1]Scoring!Z62</f>
        <v/>
      </c>
      <c r="G66" s="16" t="str">
        <f>IF(F66="","",G$2*F66)</f>
        <v/>
      </c>
      <c r="H66" s="16">
        <f>[1]Scoring!AJ62</f>
        <v>0.23809523809523808</v>
      </c>
      <c r="I66" s="16">
        <f>IF(H66="","",I$2*H66)</f>
        <v>0.23809523809523808</v>
      </c>
      <c r="J66" s="16" t="str">
        <f>[1]Scoring!AR62</f>
        <v/>
      </c>
      <c r="K66" s="16" t="str">
        <f>IF(J66="","",K$2*J66)</f>
        <v/>
      </c>
      <c r="L66" s="16" t="str">
        <f>[1]Scoring!BA62</f>
        <v/>
      </c>
      <c r="M66" s="16" t="str">
        <f>IF(L66="","",M$2*L66)</f>
        <v/>
      </c>
      <c r="N66" s="17">
        <f>D66</f>
        <v>0.73267326732673266</v>
      </c>
      <c r="O66" s="17" t="str">
        <f>F66</f>
        <v/>
      </c>
      <c r="P66" s="17">
        <f>H66</f>
        <v>0.23809523809523808</v>
      </c>
      <c r="Q66" s="17" t="str">
        <f>J66</f>
        <v/>
      </c>
      <c r="R66" s="17" t="str">
        <f>L66</f>
        <v/>
      </c>
      <c r="S66" s="17">
        <f>IF(N66="","",RANK(N66,$N66:$R66,1))</f>
        <v>2</v>
      </c>
      <c r="T66" s="17" t="str">
        <f>IF(O66="","",RANK(O66,$N66:$R66,1))</f>
        <v/>
      </c>
      <c r="U66" s="17">
        <f>IF(P66="","",RANK(P66,$N66:$R66,1))</f>
        <v>1</v>
      </c>
      <c r="V66" s="17" t="str">
        <f>IF(Q66="","",RANK(Q66,$N66:$R66,1))</f>
        <v/>
      </c>
      <c r="W66" s="17" t="str">
        <f>IF(R66="","",RANK(R66,$N66:$R66,1))</f>
        <v/>
      </c>
      <c r="X66" s="18">
        <f>COUNT(S66:W66)</f>
        <v>2</v>
      </c>
      <c r="Y66" s="18">
        <f>COUNT(S66:T66)</f>
        <v>1</v>
      </c>
      <c r="Z66" s="18">
        <f>COUNT(U66,V66,W66)</f>
        <v>1</v>
      </c>
      <c r="AA66" s="19" t="str">
        <f>IF(X66&gt;1,"","no")</f>
        <v/>
      </c>
      <c r="AB66">
        <f>IF(Y66=2,(E66+G66)/(E$2+G$2),100)</f>
        <v>100</v>
      </c>
      <c r="AC66">
        <f>IF(E66&lt;&gt;"",IF(I66&lt;&gt;"",(E66+I66)/(E$2+I$2),100),100)</f>
        <v>0.56781392424956778</v>
      </c>
      <c r="AD66">
        <f>IF(E66&lt;&gt;"",IF(K66&lt;&gt;"",(E66+K66)/(E$2+K$2),100),100)</f>
        <v>100</v>
      </c>
      <c r="AE66">
        <f>IF(E66&lt;&gt;"",IF(M66&lt;&gt;"",(E66+M66)/(E$2+M$2),100),100)</f>
        <v>100</v>
      </c>
      <c r="AF66">
        <f>IF(G66&lt;&gt;"",IF(I66&lt;&gt;"",(G66+I66)/(G$2+I$2),100),100)</f>
        <v>100</v>
      </c>
      <c r="AG66">
        <f>IF(G66&lt;&gt;"",IF(K66&lt;&gt;"",(G66+K66)/(G$2+K$2),100),100)</f>
        <v>100</v>
      </c>
      <c r="AH66">
        <f>IF(G66&lt;&gt;"",IF(M66&lt;&gt;"",(G66+M66)/(G$2+M$2),100),100)</f>
        <v>100</v>
      </c>
      <c r="AI66">
        <f>MIN(AB66:AH66)</f>
        <v>0.56781392424956778</v>
      </c>
      <c r="AJ66" t="str">
        <f ca="1">OFFSET(AA$1,0,MATCH(AI66,AB66:AH66,0))</f>
        <v>CYC Mac</v>
      </c>
      <c r="AK66" t="str">
        <f ca="1">OFFSET(AA$2,0,MATCH(AI66,AB66:AH66,0))</f>
        <v>Queens</v>
      </c>
      <c r="AL66" s="11">
        <f>RANK(AI66,AI$4:AI$104,1)</f>
        <v>63</v>
      </c>
    </row>
    <row r="67" spans="1:38">
      <c r="A67" s="1" t="str">
        <f>[1]Scoring!A37</f>
        <v>Hell Bent</v>
      </c>
      <c r="B67" s="1" t="str">
        <f>[1]Scoring!B37</f>
        <v>USA 35006</v>
      </c>
      <c r="C67" s="1" t="str">
        <f>[1]Scoring!E37</f>
        <v>Erik Schwanz</v>
      </c>
      <c r="D67" s="16">
        <f>[1]Scoring!O37</f>
        <v>0.40594059405940597</v>
      </c>
      <c r="E67" s="16">
        <f>IF(D67="","",E$2*D67)</f>
        <v>0.81188118811881194</v>
      </c>
      <c r="F67" s="16">
        <f>[1]Scoring!Z37</f>
        <v>0.7321428571428571</v>
      </c>
      <c r="G67" s="16">
        <f>IF(F67="","",G$2*F67)</f>
        <v>1.4642857142857142</v>
      </c>
      <c r="H67" s="16" t="str">
        <f>[1]Scoring!AJ37</f>
        <v/>
      </c>
      <c r="I67" s="16" t="str">
        <f>IF(H67="","",I$2*H67)</f>
        <v/>
      </c>
      <c r="J67" s="16" t="str">
        <f>[1]Scoring!AR37</f>
        <v/>
      </c>
      <c r="K67" s="16" t="str">
        <f>IF(J67="","",K$2*J67)</f>
        <v/>
      </c>
      <c r="L67" s="16" t="str">
        <f>[1]Scoring!BA37</f>
        <v/>
      </c>
      <c r="M67" s="16" t="str">
        <f>IF(L67="","",M$2*L67)</f>
        <v/>
      </c>
      <c r="N67" s="17">
        <f>D67</f>
        <v>0.40594059405940597</v>
      </c>
      <c r="O67" s="17">
        <f>F67</f>
        <v>0.7321428571428571</v>
      </c>
      <c r="P67" s="17" t="str">
        <f>H67</f>
        <v/>
      </c>
      <c r="Q67" s="17" t="str">
        <f>J67</f>
        <v/>
      </c>
      <c r="R67" s="17" t="str">
        <f>L67</f>
        <v/>
      </c>
      <c r="S67" s="17">
        <f>IF(N67="","",RANK(N67,$N67:$R67,1))</f>
        <v>1</v>
      </c>
      <c r="T67" s="17">
        <f>IF(O67="","",RANK(O67,$N67:$R67,1))</f>
        <v>2</v>
      </c>
      <c r="U67" s="17" t="str">
        <f>IF(P67="","",RANK(P67,$N67:$R67,1))</f>
        <v/>
      </c>
      <c r="V67" s="17" t="str">
        <f>IF(Q67="","",RANK(Q67,$N67:$R67,1))</f>
        <v/>
      </c>
      <c r="W67" s="17" t="str">
        <f>IF(R67="","",RANK(R67,$N67:$R67,1))</f>
        <v/>
      </c>
      <c r="X67" s="18">
        <f>COUNT(S67:W67)</f>
        <v>2</v>
      </c>
      <c r="Y67" s="18">
        <f>COUNT(S67:T67)</f>
        <v>2</v>
      </c>
      <c r="Z67" s="18">
        <f>COUNT(U67,V67,W67)</f>
        <v>0</v>
      </c>
      <c r="AA67" s="19" t="str">
        <f>IF(X67&gt;1,"","no")</f>
        <v/>
      </c>
      <c r="AB67">
        <f>IF(Y67=2,(E67+G67)/(E$2+G$2),100)</f>
        <v>0.56904172560113153</v>
      </c>
      <c r="AC67">
        <f>IF(E67&lt;&gt;"",IF(I67&lt;&gt;"",(E67+I67)/(E$2+I$2),100),100)</f>
        <v>100</v>
      </c>
      <c r="AD67">
        <f>IF(E67&lt;&gt;"",IF(K67&lt;&gt;"",(E67+K67)/(E$2+K$2),100),100)</f>
        <v>100</v>
      </c>
      <c r="AE67">
        <f>IF(E67&lt;&gt;"",IF(M67&lt;&gt;"",(E67+M67)/(E$2+M$2),100),100)</f>
        <v>100</v>
      </c>
      <c r="AF67">
        <f>IF(G67&lt;&gt;"",IF(I67&lt;&gt;"",(G67+I67)/(G$2+I$2),100),100)</f>
        <v>100</v>
      </c>
      <c r="AG67">
        <f>IF(G67&lt;&gt;"",IF(K67&lt;&gt;"",(G67+K67)/(G$2+K$2),100),100)</f>
        <v>100</v>
      </c>
      <c r="AH67">
        <f>IF(G67&lt;&gt;"",IF(M67&lt;&gt;"",(G67+M67)/(G$2+M$2),100),100)</f>
        <v>100</v>
      </c>
      <c r="AI67">
        <f>MIN(AB67:AH67)</f>
        <v>0.56904172560113153</v>
      </c>
      <c r="AJ67" t="str">
        <f ca="1">OFFSET(AA$1,0,MATCH(AI67,AB67:AH67,0))</f>
        <v>CYC Mac</v>
      </c>
      <c r="AK67" t="str">
        <f ca="1">OFFSET(AA$2,0,MATCH(AI67,AB67:AH67,0))</f>
        <v>BYC Mac</v>
      </c>
      <c r="AL67" s="11">
        <f>RANK(AI67,AI$4:AI$104,1)</f>
        <v>64</v>
      </c>
    </row>
    <row r="68" spans="1:38">
      <c r="A68" s="1" t="str">
        <f>[1]Scoring!A18</f>
        <v>Chico 2</v>
      </c>
      <c r="B68" s="1" t="str">
        <f>[1]Scoring!B18</f>
        <v>USA 35009</v>
      </c>
      <c r="C68" s="1" t="str">
        <f>[1]Scoring!E18</f>
        <v>Jim Weyand</v>
      </c>
      <c r="D68" s="16">
        <f>[1]Scoring!O18</f>
        <v>0.42574257425742573</v>
      </c>
      <c r="E68" s="16">
        <f>IF(D68="","",E$2*D68)</f>
        <v>0.85148514851485146</v>
      </c>
      <c r="F68" s="16">
        <f>[1]Scoring!Z18</f>
        <v>0.7142857142857143</v>
      </c>
      <c r="G68" s="16">
        <f>IF(F68="","",G$2*F68)</f>
        <v>1.4285714285714286</v>
      </c>
      <c r="H68" s="16" t="str">
        <f>[1]Scoring!AJ18</f>
        <v/>
      </c>
      <c r="I68" s="16" t="str">
        <f>IF(H68="","",I$2*H68)</f>
        <v/>
      </c>
      <c r="J68" s="16" t="str">
        <f>[1]Scoring!AR18</f>
        <v/>
      </c>
      <c r="K68" s="16" t="str">
        <f>IF(J68="","",K$2*J68)</f>
        <v/>
      </c>
      <c r="L68" s="16" t="str">
        <f>[1]Scoring!BA18</f>
        <v/>
      </c>
      <c r="M68" s="16" t="str">
        <f>IF(L68="","",M$2*L68)</f>
        <v/>
      </c>
      <c r="N68" s="17">
        <f>D68</f>
        <v>0.42574257425742573</v>
      </c>
      <c r="O68" s="17">
        <f>F68</f>
        <v>0.7142857142857143</v>
      </c>
      <c r="P68" s="17" t="str">
        <f>H68</f>
        <v/>
      </c>
      <c r="Q68" s="17" t="str">
        <f>J68</f>
        <v/>
      </c>
      <c r="R68" s="17" t="str">
        <f>L68</f>
        <v/>
      </c>
      <c r="S68" s="17">
        <f>IF(N68="","",RANK(N68,$N68:$R68,1))</f>
        <v>1</v>
      </c>
      <c r="T68" s="17">
        <f>IF(O68="","",RANK(O68,$N68:$R68,1))</f>
        <v>2</v>
      </c>
      <c r="U68" s="17" t="str">
        <f>IF(P68="","",RANK(P68,$N68:$R68,1))</f>
        <v/>
      </c>
      <c r="V68" s="17" t="str">
        <f>IF(Q68="","",RANK(Q68,$N68:$R68,1))</f>
        <v/>
      </c>
      <c r="W68" s="17" t="str">
        <f>IF(R68="","",RANK(R68,$N68:$R68,1))</f>
        <v/>
      </c>
      <c r="X68" s="18">
        <f>COUNT(S68:W68)</f>
        <v>2</v>
      </c>
      <c r="Y68" s="18">
        <f>COUNT(S68:T68)</f>
        <v>2</v>
      </c>
      <c r="Z68" s="18">
        <f>COUNT(U68,V68,W68)</f>
        <v>0</v>
      </c>
      <c r="AA68" s="19" t="str">
        <f>IF(X68&gt;1,"","no")</f>
        <v/>
      </c>
      <c r="AB68">
        <f>IF(Y68=2,(E68+G68)/(E$2+G$2),100)</f>
        <v>0.57001414427157004</v>
      </c>
      <c r="AC68">
        <f>IF(E68&lt;&gt;"",IF(I68&lt;&gt;"",(E68+I68)/(E$2+I$2),100),100)</f>
        <v>100</v>
      </c>
      <c r="AD68">
        <f>IF(E68&lt;&gt;"",IF(K68&lt;&gt;"",(E68+K68)/(E$2+K$2),100),100)</f>
        <v>100</v>
      </c>
      <c r="AE68">
        <f>IF(E68&lt;&gt;"",IF(M68&lt;&gt;"",(E68+M68)/(E$2+M$2),100),100)</f>
        <v>100</v>
      </c>
      <c r="AF68">
        <f>IF(G68&lt;&gt;"",IF(I68&lt;&gt;"",(G68+I68)/(G$2+I$2),100),100)</f>
        <v>100</v>
      </c>
      <c r="AG68">
        <f>IF(G68&lt;&gt;"",IF(K68&lt;&gt;"",(G68+K68)/(G$2+K$2),100),100)</f>
        <v>100</v>
      </c>
      <c r="AH68">
        <f>IF(G68&lt;&gt;"",IF(M68&lt;&gt;"",(G68+M68)/(G$2+M$2),100),100)</f>
        <v>100</v>
      </c>
      <c r="AI68">
        <f>MIN(AB68:AH68)</f>
        <v>0.57001414427157004</v>
      </c>
      <c r="AJ68" t="str">
        <f ca="1">OFFSET(AA$1,0,MATCH(AI68,AB68:AH68,0))</f>
        <v>CYC Mac</v>
      </c>
      <c r="AK68" t="str">
        <f ca="1">OFFSET(AA$2,0,MATCH(AI68,AB68:AH68,0))</f>
        <v>BYC Mac</v>
      </c>
      <c r="AL68" s="11">
        <f>RANK(AI68,AI$4:AI$104,1)</f>
        <v>65</v>
      </c>
    </row>
    <row r="69" spans="1:38">
      <c r="A69" s="1" t="str">
        <f>[1]Scoring!A35</f>
        <v>Gungnir</v>
      </c>
      <c r="B69" s="1" t="str">
        <f>[1]Scoring!B35</f>
        <v>USA 92</v>
      </c>
      <c r="C69" s="1" t="str">
        <f>[1]Scoring!E35</f>
        <v>Dan Emery, Chuck Emery, Warren Emery, Phyllis McDonald</v>
      </c>
      <c r="D69" s="16">
        <f>[1]Scoring!O35</f>
        <v>0.44554455445544555</v>
      </c>
      <c r="E69" s="16">
        <f>IF(D69="","",E$2*D69)</f>
        <v>0.8910891089108911</v>
      </c>
      <c r="F69" s="16" t="str">
        <f>[1]Scoring!Z35</f>
        <v/>
      </c>
      <c r="G69" s="16" t="str">
        <f>IF(F69="","",G$2*F69)</f>
        <v/>
      </c>
      <c r="H69" s="16">
        <f>[1]Scoring!AJ35</f>
        <v>0.82539682539682535</v>
      </c>
      <c r="I69" s="16">
        <f>IF(H69="","",I$2*H69)</f>
        <v>0.82539682539682535</v>
      </c>
      <c r="J69" s="16" t="str">
        <f>[1]Scoring!AR35</f>
        <v/>
      </c>
      <c r="K69" s="16" t="str">
        <f>IF(J69="","",K$2*J69)</f>
        <v/>
      </c>
      <c r="L69" s="16" t="str">
        <f>[1]Scoring!BA35</f>
        <v/>
      </c>
      <c r="M69" s="16" t="str">
        <f>IF(L69="","",M$2*L69)</f>
        <v/>
      </c>
      <c r="N69" s="17">
        <f>D69</f>
        <v>0.44554455445544555</v>
      </c>
      <c r="O69" s="17" t="str">
        <f>F69</f>
        <v/>
      </c>
      <c r="P69" s="17">
        <f>H69</f>
        <v>0.82539682539682535</v>
      </c>
      <c r="Q69" s="17" t="str">
        <f>J69</f>
        <v/>
      </c>
      <c r="R69" s="17" t="str">
        <f>L69</f>
        <v/>
      </c>
      <c r="S69" s="17">
        <f>IF(N69="","",RANK(N69,$N69:$R69,1))</f>
        <v>1</v>
      </c>
      <c r="T69" s="17" t="str">
        <f>IF(O69="","",RANK(O69,$N69:$R69,1))</f>
        <v/>
      </c>
      <c r="U69" s="17">
        <f>IF(P69="","",RANK(P69,$N69:$R69,1))</f>
        <v>2</v>
      </c>
      <c r="V69" s="17" t="str">
        <f>IF(Q69="","",RANK(Q69,$N69:$R69,1))</f>
        <v/>
      </c>
      <c r="W69" s="17" t="str">
        <f>IF(R69="","",RANK(R69,$N69:$R69,1))</f>
        <v/>
      </c>
      <c r="X69" s="18">
        <f>COUNT(S69:W69)</f>
        <v>2</v>
      </c>
      <c r="Y69" s="18">
        <f>COUNT(S69:T69)</f>
        <v>1</v>
      </c>
      <c r="Z69" s="18">
        <f>COUNT(U69,V69,W69)</f>
        <v>1</v>
      </c>
      <c r="AA69" s="19" t="str">
        <f>IF(X69&gt;1,"","no")</f>
        <v/>
      </c>
      <c r="AB69">
        <f>IF(Y69=2,(E69+G69)/(E$2+G$2),100)</f>
        <v>100</v>
      </c>
      <c r="AC69">
        <f>IF(E69&lt;&gt;"",IF(I69&lt;&gt;"",(E69+I69)/(E$2+I$2),100),100)</f>
        <v>0.57216197810257219</v>
      </c>
      <c r="AD69">
        <f>IF(E69&lt;&gt;"",IF(K69&lt;&gt;"",(E69+K69)/(E$2+K$2),100),100)</f>
        <v>100</v>
      </c>
      <c r="AE69">
        <f>IF(E69&lt;&gt;"",IF(M69&lt;&gt;"",(E69+M69)/(E$2+M$2),100),100)</f>
        <v>100</v>
      </c>
      <c r="AF69">
        <f>IF(G69&lt;&gt;"",IF(I69&lt;&gt;"",(G69+I69)/(G$2+I$2),100),100)</f>
        <v>100</v>
      </c>
      <c r="AG69">
        <f>IF(G69&lt;&gt;"",IF(K69&lt;&gt;"",(G69+K69)/(G$2+K$2),100),100)</f>
        <v>100</v>
      </c>
      <c r="AH69">
        <f>IF(G69&lt;&gt;"",IF(M69&lt;&gt;"",(G69+M69)/(G$2+M$2),100),100)</f>
        <v>100</v>
      </c>
      <c r="AI69">
        <f>MIN(AB69:AH69)</f>
        <v>0.57216197810257219</v>
      </c>
      <c r="AJ69" t="str">
        <f ca="1">OFFSET(AA$1,0,MATCH(AI69,AB69:AH69,0))</f>
        <v>CYC Mac</v>
      </c>
      <c r="AK69" t="str">
        <f ca="1">OFFSET(AA$2,0,MATCH(AI69,AB69:AH69,0))</f>
        <v>Queens</v>
      </c>
      <c r="AL69" s="11">
        <f>RANK(AI69,AI$4:AI$104,1)</f>
        <v>66</v>
      </c>
    </row>
    <row r="70" spans="1:38">
      <c r="A70" s="1" t="str">
        <f>[1]Scoring!A53</f>
        <v>Nighthawk</v>
      </c>
      <c r="B70" s="1" t="str">
        <f>[1]Scoring!B53</f>
        <v>USA 25634</v>
      </c>
      <c r="C70" s="1" t="str">
        <f>[1]Scoring!E53</f>
        <v>Jan van den Kieboom</v>
      </c>
      <c r="D70" s="16">
        <f>[1]Scoring!O53</f>
        <v>0.5643564356435643</v>
      </c>
      <c r="E70" s="16">
        <f>IF(D70="","",E$2*D70)</f>
        <v>1.1287128712871286</v>
      </c>
      <c r="F70" s="16" t="str">
        <f>[1]Scoring!Z53</f>
        <v/>
      </c>
      <c r="G70" s="16" t="str">
        <f>IF(F70="","",G$2*F70)</f>
        <v/>
      </c>
      <c r="H70" s="16">
        <f>[1]Scoring!AJ53</f>
        <v>0.60317460317460314</v>
      </c>
      <c r="I70" s="16">
        <f>IF(H70="","",I$2*H70)</f>
        <v>0.60317460317460314</v>
      </c>
      <c r="J70" s="16" t="str">
        <f>[1]Scoring!AR53</f>
        <v/>
      </c>
      <c r="K70" s="16" t="str">
        <f>IF(J70="","",K$2*J70)</f>
        <v/>
      </c>
      <c r="L70" s="16" t="str">
        <f>[1]Scoring!BA53</f>
        <v/>
      </c>
      <c r="M70" s="16" t="str">
        <f>IF(L70="","",M$2*L70)</f>
        <v/>
      </c>
      <c r="N70" s="17">
        <f>D70</f>
        <v>0.5643564356435643</v>
      </c>
      <c r="O70" s="17" t="str">
        <f>F70</f>
        <v/>
      </c>
      <c r="P70" s="17">
        <f>H70</f>
        <v>0.60317460317460314</v>
      </c>
      <c r="Q70" s="17" t="str">
        <f>J70</f>
        <v/>
      </c>
      <c r="R70" s="17" t="str">
        <f>L70</f>
        <v/>
      </c>
      <c r="S70" s="17">
        <f>IF(N70="","",RANK(N70,$N70:$R70,1))</f>
        <v>1</v>
      </c>
      <c r="T70" s="17" t="str">
        <f>IF(O70="","",RANK(O70,$N70:$R70,1))</f>
        <v/>
      </c>
      <c r="U70" s="17">
        <f>IF(P70="","",RANK(P70,$N70:$R70,1))</f>
        <v>2</v>
      </c>
      <c r="V70" s="17" t="str">
        <f>IF(Q70="","",RANK(Q70,$N70:$R70,1))</f>
        <v/>
      </c>
      <c r="W70" s="17" t="str">
        <f>IF(R70="","",RANK(R70,$N70:$R70,1))</f>
        <v/>
      </c>
      <c r="X70" s="18">
        <f>COUNT(S70:W70)</f>
        <v>2</v>
      </c>
      <c r="Y70" s="18">
        <f>COUNT(S70:T70)</f>
        <v>1</v>
      </c>
      <c r="Z70" s="18">
        <f>COUNT(U70,V70,W70)</f>
        <v>1</v>
      </c>
      <c r="AA70" s="19" t="str">
        <f>IF(X70&gt;1,"","no")</f>
        <v/>
      </c>
      <c r="AB70">
        <f>IF(Y70=2,(E70+G70)/(E$2+G$2),100)</f>
        <v>100</v>
      </c>
      <c r="AC70">
        <f>IF(E70&lt;&gt;"",IF(I70&lt;&gt;"",(E70+I70)/(E$2+I$2),100),100)</f>
        <v>0.57729582482057717</v>
      </c>
      <c r="AD70">
        <f>IF(E70&lt;&gt;"",IF(K70&lt;&gt;"",(E70+K70)/(E$2+K$2),100),100)</f>
        <v>100</v>
      </c>
      <c r="AE70">
        <f>IF(E70&lt;&gt;"",IF(M70&lt;&gt;"",(E70+M70)/(E$2+M$2),100),100)</f>
        <v>100</v>
      </c>
      <c r="AF70">
        <f>IF(G70&lt;&gt;"",IF(I70&lt;&gt;"",(G70+I70)/(G$2+I$2),100),100)</f>
        <v>100</v>
      </c>
      <c r="AG70">
        <f>IF(G70&lt;&gt;"",IF(K70&lt;&gt;"",(G70+K70)/(G$2+K$2),100),100)</f>
        <v>100</v>
      </c>
      <c r="AH70">
        <f>IF(G70&lt;&gt;"",IF(M70&lt;&gt;"",(G70+M70)/(G$2+M$2),100),100)</f>
        <v>100</v>
      </c>
      <c r="AI70">
        <f>MIN(AB70:AH70)</f>
        <v>0.57729582482057717</v>
      </c>
      <c r="AJ70" t="str">
        <f ca="1">OFFSET(AA$1,0,MATCH(AI70,AB70:AH70,0))</f>
        <v>CYC Mac</v>
      </c>
      <c r="AK70" t="str">
        <f ca="1">OFFSET(AA$2,0,MATCH(AI70,AB70:AH70,0))</f>
        <v>Queens</v>
      </c>
      <c r="AL70" s="11">
        <f>RANK(AI70,AI$4:AI$104,1)</f>
        <v>67</v>
      </c>
    </row>
    <row r="71" spans="1:38">
      <c r="A71" s="1" t="str">
        <f>[1]Scoring!A87</f>
        <v>Thirsty Tiger</v>
      </c>
      <c r="B71" s="1" t="str">
        <f>[1]Scoring!B87</f>
        <v>USA 87666</v>
      </c>
      <c r="C71" s="1" t="str">
        <f>[1]Scoring!E87</f>
        <v>Albert G D'Ottavio</v>
      </c>
      <c r="D71" s="16">
        <f>[1]Scoring!O87</f>
        <v>0.85148514851485146</v>
      </c>
      <c r="E71" s="16">
        <f>IF(D71="","",E$2*D71)</f>
        <v>1.7029702970297029</v>
      </c>
      <c r="F71" s="16">
        <f>[1]Scoring!Z87</f>
        <v>0.30357142857142855</v>
      </c>
      <c r="G71" s="16">
        <f>IF(F71="","",G$2*F71)</f>
        <v>0.6071428571428571</v>
      </c>
      <c r="H71" s="16" t="str">
        <f>[1]Scoring!AJ87</f>
        <v/>
      </c>
      <c r="I71" s="16" t="str">
        <f>IF(H71="","",I$2*H71)</f>
        <v/>
      </c>
      <c r="J71" s="16" t="str">
        <f>[1]Scoring!AR87</f>
        <v/>
      </c>
      <c r="K71" s="16" t="str">
        <f>IF(J71="","",K$2*J71)</f>
        <v/>
      </c>
      <c r="L71" s="16" t="str">
        <f>[1]Scoring!BA87</f>
        <v/>
      </c>
      <c r="M71" s="16" t="str">
        <f>IF(L71="","",M$2*L71)</f>
        <v/>
      </c>
      <c r="N71" s="17">
        <f>D71</f>
        <v>0.85148514851485146</v>
      </c>
      <c r="O71" s="17">
        <f>F71</f>
        <v>0.30357142857142855</v>
      </c>
      <c r="P71" s="17" t="str">
        <f>H71</f>
        <v/>
      </c>
      <c r="Q71" s="17" t="str">
        <f>J71</f>
        <v/>
      </c>
      <c r="R71" s="17" t="str">
        <f>L71</f>
        <v/>
      </c>
      <c r="S71" s="17">
        <f>IF(N71="","",RANK(N71,$N71:$R71,1))</f>
        <v>2</v>
      </c>
      <c r="T71" s="17">
        <f>IF(O71="","",RANK(O71,$N71:$R71,1))</f>
        <v>1</v>
      </c>
      <c r="U71" s="17" t="str">
        <f>IF(P71="","",RANK(P71,$N71:$R71,1))</f>
        <v/>
      </c>
      <c r="V71" s="17" t="str">
        <f>IF(Q71="","",RANK(Q71,$N71:$R71,1))</f>
        <v/>
      </c>
      <c r="W71" s="17" t="str">
        <f>IF(R71="","",RANK(R71,$N71:$R71,1))</f>
        <v/>
      </c>
      <c r="X71" s="18">
        <f>COUNT(S71:W71)</f>
        <v>2</v>
      </c>
      <c r="Y71" s="18">
        <f>COUNT(S71:T71)</f>
        <v>2</v>
      </c>
      <c r="Z71" s="18">
        <f>COUNT(U71,V71,W71)</f>
        <v>0</v>
      </c>
      <c r="AA71" s="19" t="str">
        <f>IF(X71&gt;1,"","no")</f>
        <v/>
      </c>
      <c r="AB71">
        <f>IF(Y71=2,(E71+G71)/(E$2+G$2),100)</f>
        <v>0.57752828854313998</v>
      </c>
      <c r="AC71">
        <f>IF(E71&lt;&gt;"",IF(I71&lt;&gt;"",(E71+I71)/(E$2+I$2),100),100)</f>
        <v>100</v>
      </c>
      <c r="AD71">
        <f>IF(E71&lt;&gt;"",IF(K71&lt;&gt;"",(E71+K71)/(E$2+K$2),100),100)</f>
        <v>100</v>
      </c>
      <c r="AE71">
        <f>IF(E71&lt;&gt;"",IF(M71&lt;&gt;"",(E71+M71)/(E$2+M$2),100),100)</f>
        <v>100</v>
      </c>
      <c r="AF71">
        <f>IF(G71&lt;&gt;"",IF(I71&lt;&gt;"",(G71+I71)/(G$2+I$2),100),100)</f>
        <v>100</v>
      </c>
      <c r="AG71">
        <f>IF(G71&lt;&gt;"",IF(K71&lt;&gt;"",(G71+K71)/(G$2+K$2),100),100)</f>
        <v>100</v>
      </c>
      <c r="AH71">
        <f>IF(G71&lt;&gt;"",IF(M71&lt;&gt;"",(G71+M71)/(G$2+M$2),100),100)</f>
        <v>100</v>
      </c>
      <c r="AI71">
        <f>MIN(AB71:AH71)</f>
        <v>0.57752828854313998</v>
      </c>
      <c r="AJ71" t="str">
        <f ca="1">OFFSET(AA$1,0,MATCH(AI71,AB71:AH71,0))</f>
        <v>CYC Mac</v>
      </c>
      <c r="AK71" t="str">
        <f ca="1">OFFSET(AA$2,0,MATCH(AI71,AB71:AH71,0))</f>
        <v>BYC Mac</v>
      </c>
      <c r="AL71" s="11">
        <f>RANK(AI71,AI$4:AI$104,1)</f>
        <v>68</v>
      </c>
    </row>
    <row r="72" spans="1:38">
      <c r="A72" s="1" t="str">
        <f>[1]Scoring!A49</f>
        <v>Maskwa</v>
      </c>
      <c r="B72" s="1" t="str">
        <f>[1]Scoring!B49</f>
        <v>USA 11508</v>
      </c>
      <c r="C72" s="1" t="str">
        <f>[1]Scoring!E49</f>
        <v>Donald P. Waller</v>
      </c>
      <c r="D72" s="16">
        <f>[1]Scoring!O49</f>
        <v>0.51485148514851486</v>
      </c>
      <c r="E72" s="16">
        <f>IF(D72="","",E$2*D72)</f>
        <v>1.0297029702970297</v>
      </c>
      <c r="F72" s="16">
        <f>[1]Scoring!Z49</f>
        <v>0.6607142857142857</v>
      </c>
      <c r="G72" s="16">
        <f>IF(F72="","",G$2*F72)</f>
        <v>1.3214285714285714</v>
      </c>
      <c r="H72" s="16" t="str">
        <f>[1]Scoring!AJ49</f>
        <v/>
      </c>
      <c r="I72" s="16" t="str">
        <f>IF(H72="","",I$2*H72)</f>
        <v/>
      </c>
      <c r="J72" s="16" t="str">
        <f>[1]Scoring!AR49</f>
        <v/>
      </c>
      <c r="K72" s="16" t="str">
        <f>IF(J72="","",K$2*J72)</f>
        <v/>
      </c>
      <c r="L72" s="16" t="str">
        <f>[1]Scoring!BA49</f>
        <v/>
      </c>
      <c r="M72" s="16" t="str">
        <f>IF(L72="","",M$2*L72)</f>
        <v/>
      </c>
      <c r="N72" s="17">
        <f>D72</f>
        <v>0.51485148514851486</v>
      </c>
      <c r="O72" s="17">
        <f>F72</f>
        <v>0.6607142857142857</v>
      </c>
      <c r="P72" s="17" t="str">
        <f>H72</f>
        <v/>
      </c>
      <c r="Q72" s="17" t="str">
        <f>J72</f>
        <v/>
      </c>
      <c r="R72" s="17" t="str">
        <f>L72</f>
        <v/>
      </c>
      <c r="S72" s="17">
        <f>IF(N72="","",RANK(N72,$N72:$R72,1))</f>
        <v>1</v>
      </c>
      <c r="T72" s="17">
        <f>IF(O72="","",RANK(O72,$N72:$R72,1))</f>
        <v>2</v>
      </c>
      <c r="U72" s="17" t="str">
        <f>IF(P72="","",RANK(P72,$N72:$R72,1))</f>
        <v/>
      </c>
      <c r="V72" s="17" t="str">
        <f>IF(Q72="","",RANK(Q72,$N72:$R72,1))</f>
        <v/>
      </c>
      <c r="W72" s="17" t="str">
        <f>IF(R72="","",RANK(R72,$N72:$R72,1))</f>
        <v/>
      </c>
      <c r="X72" s="18">
        <f>COUNT(S72:W72)</f>
        <v>2</v>
      </c>
      <c r="Y72" s="18">
        <f>COUNT(S72:T72)</f>
        <v>2</v>
      </c>
      <c r="Z72" s="18">
        <f>COUNT(U72,V72,W72)</f>
        <v>0</v>
      </c>
      <c r="AA72" s="19" t="str">
        <f>IF(X72&gt;1,"","no")</f>
        <v/>
      </c>
      <c r="AB72">
        <f>IF(Y72=2,(E72+G72)/(E$2+G$2),100)</f>
        <v>0.58778288543140023</v>
      </c>
      <c r="AC72">
        <f>IF(E72&lt;&gt;"",IF(I72&lt;&gt;"",(E72+I72)/(E$2+I$2),100),100)</f>
        <v>100</v>
      </c>
      <c r="AD72">
        <f>IF(E72&lt;&gt;"",IF(K72&lt;&gt;"",(E72+K72)/(E$2+K$2),100),100)</f>
        <v>100</v>
      </c>
      <c r="AE72">
        <f>IF(E72&lt;&gt;"",IF(M72&lt;&gt;"",(E72+M72)/(E$2+M$2),100),100)</f>
        <v>100</v>
      </c>
      <c r="AF72">
        <f>IF(G72&lt;&gt;"",IF(I72&lt;&gt;"",(G72+I72)/(G$2+I$2),100),100)</f>
        <v>100</v>
      </c>
      <c r="AG72">
        <f>IF(G72&lt;&gt;"",IF(K72&lt;&gt;"",(G72+K72)/(G$2+K$2),100),100)</f>
        <v>100</v>
      </c>
      <c r="AH72">
        <f>IF(G72&lt;&gt;"",IF(M72&lt;&gt;"",(G72+M72)/(G$2+M$2),100),100)</f>
        <v>100</v>
      </c>
      <c r="AI72">
        <f>MIN(AB72:AH72)</f>
        <v>0.58778288543140023</v>
      </c>
      <c r="AJ72" t="str">
        <f ca="1">OFFSET(AA$1,0,MATCH(AI72,AB72:AH72,0))</f>
        <v>CYC Mac</v>
      </c>
      <c r="AK72" t="str">
        <f ca="1">OFFSET(AA$2,0,MATCH(AI72,AB72:AH72,0))</f>
        <v>BYC Mac</v>
      </c>
      <c r="AL72" s="11">
        <f>RANK(AI72,AI$4:AI$104,1)</f>
        <v>69</v>
      </c>
    </row>
    <row r="73" spans="1:38">
      <c r="A73" s="1" t="str">
        <f>[1]Scoring!A10</f>
        <v>Blue</v>
      </c>
      <c r="B73" s="1" t="str">
        <f>[1]Scoring!B10</f>
        <v>USA 1717</v>
      </c>
      <c r="C73" s="1" t="str">
        <f>[1]Scoring!E10</f>
        <v>Michael Schoendorf</v>
      </c>
      <c r="D73" s="16">
        <f>[1]Scoring!O10</f>
        <v>0.72277227722772275</v>
      </c>
      <c r="E73" s="16">
        <f>IF(D73="","",E$2*D73)</f>
        <v>1.4455445544554455</v>
      </c>
      <c r="F73" s="16">
        <f>[1]Scoring!Z10</f>
        <v>0.8214285714285714</v>
      </c>
      <c r="G73" s="16">
        <f>IF(F73="","",G$2*F73)</f>
        <v>1.6428571428571428</v>
      </c>
      <c r="H73" s="16">
        <f>[1]Scoring!AJ10</f>
        <v>0.33333333333333331</v>
      </c>
      <c r="I73" s="16">
        <f>IF(H73="","",I$2*H73)</f>
        <v>0.33333333333333331</v>
      </c>
      <c r="J73" s="16" t="str">
        <f>[1]Scoring!AR10</f>
        <v/>
      </c>
      <c r="K73" s="16" t="str">
        <f>IF(J73="","",K$2*J73)</f>
        <v/>
      </c>
      <c r="L73" s="16" t="str">
        <f>[1]Scoring!BA10</f>
        <v/>
      </c>
      <c r="M73" s="16" t="str">
        <f>IF(L73="","",M$2*L73)</f>
        <v/>
      </c>
      <c r="N73" s="17">
        <f>D73</f>
        <v>0.72277227722772275</v>
      </c>
      <c r="O73" s="17">
        <f>F73</f>
        <v>0.8214285714285714</v>
      </c>
      <c r="P73" s="17">
        <f>H73</f>
        <v>0.33333333333333331</v>
      </c>
      <c r="Q73" s="17" t="str">
        <f>J73</f>
        <v/>
      </c>
      <c r="R73" s="17" t="str">
        <f>L73</f>
        <v/>
      </c>
      <c r="S73" s="17">
        <f>IF(N73="","",RANK(N73,$N73:$R73,1))</f>
        <v>2</v>
      </c>
      <c r="T73" s="17">
        <f>IF(O73="","",RANK(O73,$N73:$R73,1))</f>
        <v>3</v>
      </c>
      <c r="U73" s="17">
        <f>IF(P73="","",RANK(P73,$N73:$R73,1))</f>
        <v>1</v>
      </c>
      <c r="V73" s="17" t="str">
        <f>IF(Q73="","",RANK(Q73,$N73:$R73,1))</f>
        <v/>
      </c>
      <c r="W73" s="17" t="str">
        <f>IF(R73="","",RANK(R73,$N73:$R73,1))</f>
        <v/>
      </c>
      <c r="X73" s="18">
        <f>COUNT(S73:W73)</f>
        <v>3</v>
      </c>
      <c r="Y73" s="18">
        <f>COUNT(S73:T73)</f>
        <v>2</v>
      </c>
      <c r="Z73" s="18">
        <f>COUNT(U73,V73,W73)</f>
        <v>1</v>
      </c>
      <c r="AA73" s="19" t="str">
        <f>IF(X73&gt;1,"","no")</f>
        <v/>
      </c>
      <c r="AB73">
        <f>IF(Y73=2,(E73+G73)/(E$2+G$2),100)</f>
        <v>0.77210042432814707</v>
      </c>
      <c r="AC73">
        <f>IF(E73&lt;&gt;"",IF(I73&lt;&gt;"",(E73+I73)/(E$2+I$2),100),100)</f>
        <v>0.59295929592959296</v>
      </c>
      <c r="AD73">
        <f>IF(E73&lt;&gt;"",IF(K73&lt;&gt;"",(E73+K73)/(E$2+K$2),100),100)</f>
        <v>100</v>
      </c>
      <c r="AE73">
        <f>IF(E73&lt;&gt;"",IF(M73&lt;&gt;"",(E73+M73)/(E$2+M$2),100),100)</f>
        <v>100</v>
      </c>
      <c r="AF73">
        <f>IF(G73&lt;&gt;"",IF(I73&lt;&gt;"",(G73+I73)/(G$2+I$2),100),100)</f>
        <v>0.65873015873015872</v>
      </c>
      <c r="AG73">
        <f>IF(G73&lt;&gt;"",IF(K73&lt;&gt;"",(G73+K73)/(G$2+K$2),100),100)</f>
        <v>100</v>
      </c>
      <c r="AH73">
        <f>IF(G73&lt;&gt;"",IF(M73&lt;&gt;"",(G73+M73)/(G$2+M$2),100),100)</f>
        <v>100</v>
      </c>
      <c r="AI73">
        <f>MIN(AB73:AH73)</f>
        <v>0.59295929592959296</v>
      </c>
      <c r="AJ73" t="str">
        <f ca="1">OFFSET(AA$1,0,MATCH(AI73,AB73:AH73,0))</f>
        <v>CYC Mac</v>
      </c>
      <c r="AK73" t="str">
        <f ca="1">OFFSET(AA$2,0,MATCH(AI73,AB73:AH73,0))</f>
        <v>Queens</v>
      </c>
      <c r="AL73" s="11">
        <f>RANK(AI73,AI$4:AI$104,1)</f>
        <v>70</v>
      </c>
    </row>
    <row r="74" spans="1:38">
      <c r="A74" s="1" t="str">
        <f>[1]Scoring!A102</f>
        <v>Windquest</v>
      </c>
      <c r="B74" s="1" t="str">
        <f>[1]Scoring!B102</f>
        <v>USA 28686</v>
      </c>
      <c r="C74" s="1" t="str">
        <f>[1]Scoring!E102</f>
        <v>Dick &amp; Doug DeVos</v>
      </c>
      <c r="D74" s="16">
        <f>[1]Scoring!O102</f>
        <v>0.93069306930693074</v>
      </c>
      <c r="E74" s="16">
        <f>IF(D74="","",E$2*D74)</f>
        <v>1.8613861386138615</v>
      </c>
      <c r="F74" s="16">
        <f>[1]Scoring!Z102</f>
        <v>0.26785714285714285</v>
      </c>
      <c r="G74" s="16">
        <f>IF(F74="","",G$2*F74)</f>
        <v>0.5357142857142857</v>
      </c>
      <c r="H74" s="16" t="str">
        <f>[1]Scoring!AJ102</f>
        <v/>
      </c>
      <c r="I74" s="16" t="str">
        <f>IF(H74="","",I$2*H74)</f>
        <v/>
      </c>
      <c r="J74" s="16" t="str">
        <f>[1]Scoring!AR102</f>
        <v/>
      </c>
      <c r="K74" s="16" t="str">
        <f>IF(J74="","",K$2*J74)</f>
        <v/>
      </c>
      <c r="L74" s="16" t="str">
        <f>[1]Scoring!BA102</f>
        <v/>
      </c>
      <c r="M74" s="16" t="str">
        <f>IF(L74="","",M$2*L74)</f>
        <v/>
      </c>
      <c r="N74" s="17">
        <f>D74</f>
        <v>0.93069306930693074</v>
      </c>
      <c r="O74" s="17">
        <f>F74</f>
        <v>0.26785714285714285</v>
      </c>
      <c r="P74" s="17" t="str">
        <f>H74</f>
        <v/>
      </c>
      <c r="Q74" s="17" t="str">
        <f>J74</f>
        <v/>
      </c>
      <c r="R74" s="17" t="str">
        <f>L74</f>
        <v/>
      </c>
      <c r="S74" s="17">
        <f>IF(N74="","",RANK(N74,$N74:$R74,1))</f>
        <v>2</v>
      </c>
      <c r="T74" s="17">
        <f>IF(O74="","",RANK(O74,$N74:$R74,1))</f>
        <v>1</v>
      </c>
      <c r="U74" s="17" t="str">
        <f>IF(P74="","",RANK(P74,$N74:$R74,1))</f>
        <v/>
      </c>
      <c r="V74" s="17" t="str">
        <f>IF(Q74="","",RANK(Q74,$N74:$R74,1))</f>
        <v/>
      </c>
      <c r="W74" s="17" t="str">
        <f>IF(R74="","",RANK(R74,$N74:$R74,1))</f>
        <v/>
      </c>
      <c r="X74" s="18">
        <f>COUNT(S74:W74)</f>
        <v>2</v>
      </c>
      <c r="Y74" s="18">
        <f>COUNT(S74:T74)</f>
        <v>2</v>
      </c>
      <c r="Z74" s="18">
        <f>COUNT(U74,V74,W74)</f>
        <v>0</v>
      </c>
      <c r="AA74" s="19" t="str">
        <f>IF(X74&gt;1,"","no")</f>
        <v/>
      </c>
      <c r="AB74">
        <f>IF(Y74=2,(E74+G74)/(E$2+G$2),100)</f>
        <v>0.59927510608203682</v>
      </c>
      <c r="AC74">
        <f>IF(E74&lt;&gt;"",IF(I74&lt;&gt;"",(E74+I74)/(E$2+I$2),100),100)</f>
        <v>100</v>
      </c>
      <c r="AD74">
        <f>IF(E74&lt;&gt;"",IF(K74&lt;&gt;"",(E74+K74)/(E$2+K$2),100),100)</f>
        <v>100</v>
      </c>
      <c r="AE74">
        <f>IF(E74&lt;&gt;"",IF(M74&lt;&gt;"",(E74+M74)/(E$2+M$2),100),100)</f>
        <v>100</v>
      </c>
      <c r="AF74">
        <f>IF(G74&lt;&gt;"",IF(I74&lt;&gt;"",(G74+I74)/(G$2+I$2),100),100)</f>
        <v>100</v>
      </c>
      <c r="AG74">
        <f>IF(G74&lt;&gt;"",IF(K74&lt;&gt;"",(G74+K74)/(G$2+K$2),100),100)</f>
        <v>100</v>
      </c>
      <c r="AH74">
        <f>IF(G74&lt;&gt;"",IF(M74&lt;&gt;"",(G74+M74)/(G$2+M$2),100),100)</f>
        <v>100</v>
      </c>
      <c r="AI74">
        <f>MIN(AB74:AH74)</f>
        <v>0.59927510608203682</v>
      </c>
      <c r="AJ74" t="str">
        <f ca="1">OFFSET(AA$1,0,MATCH(AI74,AB74:AH74,0))</f>
        <v>CYC Mac</v>
      </c>
      <c r="AK74" t="str">
        <f ca="1">OFFSET(AA$2,0,MATCH(AI74,AB74:AH74,0))</f>
        <v>BYC Mac</v>
      </c>
      <c r="AL74" s="11">
        <f>RANK(AI74,AI$4:AI$104,1)</f>
        <v>71</v>
      </c>
    </row>
    <row r="75" spans="1:38">
      <c r="A75" s="1" t="str">
        <f>[1]Scoring!A66</f>
        <v>Radiance</v>
      </c>
      <c r="B75" s="1" t="str">
        <f>[1]Scoring!B66</f>
        <v>USA 51541</v>
      </c>
      <c r="C75" s="1" t="str">
        <f>[1]Scoring!E66</f>
        <v>Benjamin L White</v>
      </c>
      <c r="D75" s="16">
        <f>[1]Scoring!O66</f>
        <v>0.45544554455445546</v>
      </c>
      <c r="E75" s="16">
        <f>IF(D75="","",E$2*D75)</f>
        <v>0.91089108910891092</v>
      </c>
      <c r="F75" s="16">
        <f>[1]Scoring!Z66</f>
        <v>0.75</v>
      </c>
      <c r="G75" s="16">
        <f>IF(F75="","",G$2*F75)</f>
        <v>1.5</v>
      </c>
      <c r="H75" s="16" t="str">
        <f>[1]Scoring!AJ66</f>
        <v/>
      </c>
      <c r="I75" s="16" t="str">
        <f>IF(H75="","",I$2*H75)</f>
        <v/>
      </c>
      <c r="J75" s="16" t="str">
        <f>[1]Scoring!AR66</f>
        <v/>
      </c>
      <c r="K75" s="16" t="str">
        <f>IF(J75="","",K$2*J75)</f>
        <v/>
      </c>
      <c r="L75" s="16" t="str">
        <f>[1]Scoring!BA66</f>
        <v/>
      </c>
      <c r="M75" s="16" t="str">
        <f>IF(L75="","",M$2*L75)</f>
        <v/>
      </c>
      <c r="N75" s="17">
        <f>D75</f>
        <v>0.45544554455445546</v>
      </c>
      <c r="O75" s="17">
        <f>F75</f>
        <v>0.75</v>
      </c>
      <c r="P75" s="17" t="str">
        <f>H75</f>
        <v/>
      </c>
      <c r="Q75" s="17" t="str">
        <f>J75</f>
        <v/>
      </c>
      <c r="R75" s="17" t="str">
        <f>L75</f>
        <v/>
      </c>
      <c r="S75" s="17">
        <f>IF(N75="","",RANK(N75,$N75:$R75,1))</f>
        <v>1</v>
      </c>
      <c r="T75" s="17">
        <f>IF(O75="","",RANK(O75,$N75:$R75,1))</f>
        <v>2</v>
      </c>
      <c r="U75" s="17" t="str">
        <f>IF(P75="","",RANK(P75,$N75:$R75,1))</f>
        <v/>
      </c>
      <c r="V75" s="17" t="str">
        <f>IF(Q75="","",RANK(Q75,$N75:$R75,1))</f>
        <v/>
      </c>
      <c r="W75" s="17" t="str">
        <f>IF(R75="","",RANK(R75,$N75:$R75,1))</f>
        <v/>
      </c>
      <c r="X75" s="18">
        <f>COUNT(S75:W75)</f>
        <v>2</v>
      </c>
      <c r="Y75" s="18">
        <f>COUNT(S75:T75)</f>
        <v>2</v>
      </c>
      <c r="Z75" s="18">
        <f>COUNT(U75,V75,W75)</f>
        <v>0</v>
      </c>
      <c r="AA75" s="19" t="str">
        <f>IF(X75&gt;1,"","no")</f>
        <v/>
      </c>
      <c r="AB75">
        <f>IF(Y75=2,(E75+G75)/(E$2+G$2),100)</f>
        <v>0.6027227722772277</v>
      </c>
      <c r="AC75">
        <f>IF(E75&lt;&gt;"",IF(I75&lt;&gt;"",(E75+I75)/(E$2+I$2),100),100)</f>
        <v>100</v>
      </c>
      <c r="AD75">
        <f>IF(E75&lt;&gt;"",IF(K75&lt;&gt;"",(E75+K75)/(E$2+K$2),100),100)</f>
        <v>100</v>
      </c>
      <c r="AE75">
        <f>IF(E75&lt;&gt;"",IF(M75&lt;&gt;"",(E75+M75)/(E$2+M$2),100),100)</f>
        <v>100</v>
      </c>
      <c r="AF75">
        <f>IF(G75&lt;&gt;"",IF(I75&lt;&gt;"",(G75+I75)/(G$2+I$2),100),100)</f>
        <v>100</v>
      </c>
      <c r="AG75">
        <f>IF(G75&lt;&gt;"",IF(K75&lt;&gt;"",(G75+K75)/(G$2+K$2),100),100)</f>
        <v>100</v>
      </c>
      <c r="AH75">
        <f>IF(G75&lt;&gt;"",IF(M75&lt;&gt;"",(G75+M75)/(G$2+M$2),100),100)</f>
        <v>100</v>
      </c>
      <c r="AI75">
        <f>MIN(AB75:AH75)</f>
        <v>0.6027227722772277</v>
      </c>
      <c r="AJ75" t="str">
        <f ca="1">OFFSET(AA$1,0,MATCH(AI75,AB75:AH75,0))</f>
        <v>CYC Mac</v>
      </c>
      <c r="AK75" t="str">
        <f ca="1">OFFSET(AA$2,0,MATCH(AI75,AB75:AH75,0))</f>
        <v>BYC Mac</v>
      </c>
      <c r="AL75" s="11">
        <f>RANK(AI75,AI$4:AI$104,1)</f>
        <v>72</v>
      </c>
    </row>
    <row r="76" spans="1:38">
      <c r="A76" s="1" t="str">
        <f>[1]Scoring!A47</f>
        <v>Main Street</v>
      </c>
      <c r="B76" s="1" t="str">
        <f>[1]Scoring!B47</f>
        <v>USA 50048</v>
      </c>
      <c r="C76" s="1" t="str">
        <f>[1]Scoring!E47</f>
        <v>William Schanen III</v>
      </c>
      <c r="D76" s="16">
        <f>[1]Scoring!O47</f>
        <v>0.54455445544554459</v>
      </c>
      <c r="E76" s="16">
        <f>IF(D76="","",E$2*D76)</f>
        <v>1.0891089108910892</v>
      </c>
      <c r="F76" s="16" t="str">
        <f>[1]Scoring!Z47</f>
        <v/>
      </c>
      <c r="G76" s="16" t="str">
        <f>IF(F76="","",G$2*F76)</f>
        <v/>
      </c>
      <c r="H76" s="16">
        <f>[1]Scoring!AJ47</f>
        <v>0.73015873015873012</v>
      </c>
      <c r="I76" s="16">
        <f>IF(H76="","",I$2*H76)</f>
        <v>0.73015873015873012</v>
      </c>
      <c r="J76" s="16" t="str">
        <f>[1]Scoring!AR47</f>
        <v/>
      </c>
      <c r="K76" s="16" t="str">
        <f>IF(J76="","",K$2*J76)</f>
        <v/>
      </c>
      <c r="L76" s="16" t="str">
        <f>[1]Scoring!BA47</f>
        <v/>
      </c>
      <c r="M76" s="16" t="str">
        <f>IF(L76="","",M$2*L76)</f>
        <v/>
      </c>
      <c r="N76" s="17">
        <f>D76</f>
        <v>0.54455445544554459</v>
      </c>
      <c r="O76" s="17" t="str">
        <f>F76</f>
        <v/>
      </c>
      <c r="P76" s="17">
        <f>H76</f>
        <v>0.73015873015873012</v>
      </c>
      <c r="Q76" s="17" t="str">
        <f>J76</f>
        <v/>
      </c>
      <c r="R76" s="17" t="str">
        <f>L76</f>
        <v/>
      </c>
      <c r="S76" s="17">
        <f>IF(N76="","",RANK(N76,$N76:$R76,1))</f>
        <v>1</v>
      </c>
      <c r="T76" s="17" t="str">
        <f>IF(O76="","",RANK(O76,$N76:$R76,1))</f>
        <v/>
      </c>
      <c r="U76" s="17">
        <f>IF(P76="","",RANK(P76,$N76:$R76,1))</f>
        <v>2</v>
      </c>
      <c r="V76" s="17" t="str">
        <f>IF(Q76="","",RANK(Q76,$N76:$R76,1))</f>
        <v/>
      </c>
      <c r="W76" s="17" t="str">
        <f>IF(R76="","",RANK(R76,$N76:$R76,1))</f>
        <v/>
      </c>
      <c r="X76" s="18">
        <f>COUNT(S76:W76)</f>
        <v>2</v>
      </c>
      <c r="Y76" s="18">
        <f>COUNT(S76:T76)</f>
        <v>1</v>
      </c>
      <c r="Z76" s="18">
        <f>COUNT(U76,V76,W76)</f>
        <v>1</v>
      </c>
      <c r="AA76" s="19" t="str">
        <f>IF(X76&gt;1,"","no")</f>
        <v/>
      </c>
      <c r="AB76">
        <f>IF(Y76=2,(E76+G76)/(E$2+G$2),100)</f>
        <v>100</v>
      </c>
      <c r="AC76">
        <f>IF(E76&lt;&gt;"",IF(I76&lt;&gt;"",(E76+I76)/(E$2+I$2),100),100)</f>
        <v>0.60642254701660647</v>
      </c>
      <c r="AD76">
        <f>IF(E76&lt;&gt;"",IF(K76&lt;&gt;"",(E76+K76)/(E$2+K$2),100),100)</f>
        <v>100</v>
      </c>
      <c r="AE76">
        <f>IF(E76&lt;&gt;"",IF(M76&lt;&gt;"",(E76+M76)/(E$2+M$2),100),100)</f>
        <v>100</v>
      </c>
      <c r="AF76">
        <f>IF(G76&lt;&gt;"",IF(I76&lt;&gt;"",(G76+I76)/(G$2+I$2),100),100)</f>
        <v>100</v>
      </c>
      <c r="AG76">
        <f>IF(G76&lt;&gt;"",IF(K76&lt;&gt;"",(G76+K76)/(G$2+K$2),100),100)</f>
        <v>100</v>
      </c>
      <c r="AH76">
        <f>IF(G76&lt;&gt;"",IF(M76&lt;&gt;"",(G76+M76)/(G$2+M$2),100),100)</f>
        <v>100</v>
      </c>
      <c r="AI76">
        <f>MIN(AB76:AH76)</f>
        <v>0.60642254701660647</v>
      </c>
      <c r="AJ76" t="str">
        <f ca="1">OFFSET(AA$1,0,MATCH(AI76,AB76:AH76,0))</f>
        <v>CYC Mac</v>
      </c>
      <c r="AK76" t="str">
        <f ca="1">OFFSET(AA$2,0,MATCH(AI76,AB76:AH76,0))</f>
        <v>Queens</v>
      </c>
      <c r="AL76" s="11">
        <f>RANK(AI76,AI$4:AI$104,1)</f>
        <v>73</v>
      </c>
    </row>
    <row r="77" spans="1:38">
      <c r="A77" s="1" t="str">
        <f>[1]Scoring!A12</f>
        <v>Bravo</v>
      </c>
      <c r="B77" s="1" t="str">
        <f>[1]Scoring!B12</f>
        <v>USA 42330</v>
      </c>
      <c r="C77" s="1" t="str">
        <f>[1]Scoring!E12</f>
        <v>Tom and Shirley Dekker</v>
      </c>
      <c r="D77" s="16">
        <f>[1]Scoring!O12</f>
        <v>0.52475247524752477</v>
      </c>
      <c r="E77" s="16">
        <f>IF(D77="","",E$2*D77)</f>
        <v>1.0495049504950495</v>
      </c>
      <c r="F77" s="16" t="str">
        <f>[1]Scoring!Z12</f>
        <v/>
      </c>
      <c r="G77" s="16" t="str">
        <f>IF(F77="","",G$2*F77)</f>
        <v/>
      </c>
      <c r="H77" s="16">
        <f>[1]Scoring!AJ12</f>
        <v>0.79365079365079361</v>
      </c>
      <c r="I77" s="16">
        <f>IF(H77="","",I$2*H77)</f>
        <v>0.79365079365079361</v>
      </c>
      <c r="J77" s="16" t="str">
        <f>[1]Scoring!AR12</f>
        <v/>
      </c>
      <c r="K77" s="16" t="str">
        <f>IF(J77="","",K$2*J77)</f>
        <v/>
      </c>
      <c r="L77" s="16" t="str">
        <f>[1]Scoring!BA12</f>
        <v/>
      </c>
      <c r="M77" s="16" t="str">
        <f>IF(L77="","",M$2*L77)</f>
        <v/>
      </c>
      <c r="N77" s="17">
        <f>D77</f>
        <v>0.52475247524752477</v>
      </c>
      <c r="O77" s="17" t="str">
        <f>F77</f>
        <v/>
      </c>
      <c r="P77" s="17">
        <f>H77</f>
        <v>0.79365079365079361</v>
      </c>
      <c r="Q77" s="17" t="str">
        <f>J77</f>
        <v/>
      </c>
      <c r="R77" s="17" t="str">
        <f>L77</f>
        <v/>
      </c>
      <c r="S77" s="17">
        <f>IF(N77="","",RANK(N77,$N77:$R77,1))</f>
        <v>1</v>
      </c>
      <c r="T77" s="17" t="str">
        <f>IF(O77="","",RANK(O77,$N77:$R77,1))</f>
        <v/>
      </c>
      <c r="U77" s="17">
        <f>IF(P77="","",RANK(P77,$N77:$R77,1))</f>
        <v>2</v>
      </c>
      <c r="V77" s="17" t="str">
        <f>IF(Q77="","",RANK(Q77,$N77:$R77,1))</f>
        <v/>
      </c>
      <c r="W77" s="17" t="str">
        <f>IF(R77="","",RANK(R77,$N77:$R77,1))</f>
        <v/>
      </c>
      <c r="X77" s="18">
        <f>COUNT(S77:W77)</f>
        <v>2</v>
      </c>
      <c r="Y77" s="18">
        <f>COUNT(S77:T77)</f>
        <v>1</v>
      </c>
      <c r="Z77" s="18">
        <f>COUNT(U77,V77,W77)</f>
        <v>1</v>
      </c>
      <c r="AA77" s="19" t="str">
        <f>IF(X77&gt;1,"","no")</f>
        <v/>
      </c>
      <c r="AB77">
        <f>IF(Y77=2,(E77+G77)/(E$2+G$2),100)</f>
        <v>100</v>
      </c>
      <c r="AC77">
        <f>IF(E77&lt;&gt;"",IF(I77&lt;&gt;"",(E77+I77)/(E$2+I$2),100),100)</f>
        <v>0.61438524804861439</v>
      </c>
      <c r="AD77">
        <f>IF(E77&lt;&gt;"",IF(K77&lt;&gt;"",(E77+K77)/(E$2+K$2),100),100)</f>
        <v>100</v>
      </c>
      <c r="AE77">
        <f>IF(E77&lt;&gt;"",IF(M77&lt;&gt;"",(E77+M77)/(E$2+M$2),100),100)</f>
        <v>100</v>
      </c>
      <c r="AF77">
        <f>IF(G77&lt;&gt;"",IF(I77&lt;&gt;"",(G77+I77)/(G$2+I$2),100),100)</f>
        <v>100</v>
      </c>
      <c r="AG77">
        <f>IF(G77&lt;&gt;"",IF(K77&lt;&gt;"",(G77+K77)/(G$2+K$2),100),100)</f>
        <v>100</v>
      </c>
      <c r="AH77">
        <f>IF(G77&lt;&gt;"",IF(M77&lt;&gt;"",(G77+M77)/(G$2+M$2),100),100)</f>
        <v>100</v>
      </c>
      <c r="AI77">
        <f>MIN(AB77:AH77)</f>
        <v>0.61438524804861439</v>
      </c>
      <c r="AJ77" t="str">
        <f ca="1">OFFSET(AA$1,0,MATCH(AI77,AB77:AH77,0))</f>
        <v>CYC Mac</v>
      </c>
      <c r="AK77" t="str">
        <f ca="1">OFFSET(AA$2,0,MATCH(AI77,AB77:AH77,0))</f>
        <v>Queens</v>
      </c>
      <c r="AL77" s="11">
        <f>RANK(AI77,AI$4:AI$104,1)</f>
        <v>74</v>
      </c>
    </row>
    <row r="78" spans="1:38">
      <c r="A78" s="1" t="str">
        <f>[1]Scoring!A86</f>
        <v>Talisman</v>
      </c>
      <c r="B78" s="1" t="str">
        <f>[1]Scoring!B86</f>
        <v>USA 482</v>
      </c>
      <c r="C78" s="1" t="str">
        <f>[1]Scoring!E86</f>
        <v>Bruce Aikens</v>
      </c>
      <c r="D78" s="16">
        <f>[1]Scoring!O86</f>
        <v>0.64356435643564358</v>
      </c>
      <c r="E78" s="16">
        <f>IF(D78="","",E$2*D78)</f>
        <v>1.2871287128712872</v>
      </c>
      <c r="F78" s="16">
        <f>[1]Scoring!Z86</f>
        <v>0.5892857142857143</v>
      </c>
      <c r="G78" s="16">
        <f>IF(F78="","",G$2*F78)</f>
        <v>1.1785714285714286</v>
      </c>
      <c r="H78" s="16" t="str">
        <f>[1]Scoring!AJ86</f>
        <v/>
      </c>
      <c r="I78" s="16" t="str">
        <f>IF(H78="","",I$2*H78)</f>
        <v/>
      </c>
      <c r="J78" s="16" t="str">
        <f>[1]Scoring!AR86</f>
        <v/>
      </c>
      <c r="K78" s="16" t="str">
        <f>IF(J78="","",K$2*J78)</f>
        <v/>
      </c>
      <c r="L78" s="16" t="str">
        <f>[1]Scoring!BA86</f>
        <v/>
      </c>
      <c r="M78" s="16" t="str">
        <f>IF(L78="","",M$2*L78)</f>
        <v/>
      </c>
      <c r="N78" s="17">
        <f>D78</f>
        <v>0.64356435643564358</v>
      </c>
      <c r="O78" s="17">
        <f>F78</f>
        <v>0.5892857142857143</v>
      </c>
      <c r="P78" s="17" t="str">
        <f>H78</f>
        <v/>
      </c>
      <c r="Q78" s="17" t="str">
        <f>J78</f>
        <v/>
      </c>
      <c r="R78" s="17" t="str">
        <f>L78</f>
        <v/>
      </c>
      <c r="S78" s="17">
        <f>IF(N78="","",RANK(N78,$N78:$R78,1))</f>
        <v>2</v>
      </c>
      <c r="T78" s="17">
        <f>IF(O78="","",RANK(O78,$N78:$R78,1))</f>
        <v>1</v>
      </c>
      <c r="U78" s="17" t="str">
        <f>IF(P78="","",RANK(P78,$N78:$R78,1))</f>
        <v/>
      </c>
      <c r="V78" s="17" t="str">
        <f>IF(Q78="","",RANK(Q78,$N78:$R78,1))</f>
        <v/>
      </c>
      <c r="W78" s="17" t="str">
        <f>IF(R78="","",RANK(R78,$N78:$R78,1))</f>
        <v/>
      </c>
      <c r="X78" s="18">
        <f>COUNT(S78:W78)</f>
        <v>2</v>
      </c>
      <c r="Y78" s="18">
        <f>COUNT(S78:T78)</f>
        <v>2</v>
      </c>
      <c r="Z78" s="18">
        <f>COUNT(U78,V78,W78)</f>
        <v>0</v>
      </c>
      <c r="AA78" s="19" t="str">
        <f>IF(X78&gt;1,"","no")</f>
        <v/>
      </c>
      <c r="AB78">
        <f>IF(Y78=2,(E78+G78)/(E$2+G$2),100)</f>
        <v>0.61642503536067894</v>
      </c>
      <c r="AC78">
        <f>IF(E78&lt;&gt;"",IF(I78&lt;&gt;"",(E78+I78)/(E$2+I$2),100),100)</f>
        <v>100</v>
      </c>
      <c r="AD78">
        <f>IF(E78&lt;&gt;"",IF(K78&lt;&gt;"",(E78+K78)/(E$2+K$2),100),100)</f>
        <v>100</v>
      </c>
      <c r="AE78">
        <f>IF(E78&lt;&gt;"",IF(M78&lt;&gt;"",(E78+M78)/(E$2+M$2),100),100)</f>
        <v>100</v>
      </c>
      <c r="AF78">
        <f>IF(G78&lt;&gt;"",IF(I78&lt;&gt;"",(G78+I78)/(G$2+I$2),100),100)</f>
        <v>100</v>
      </c>
      <c r="AG78">
        <f>IF(G78&lt;&gt;"",IF(K78&lt;&gt;"",(G78+K78)/(G$2+K$2),100),100)</f>
        <v>100</v>
      </c>
      <c r="AH78">
        <f>IF(G78&lt;&gt;"",IF(M78&lt;&gt;"",(G78+M78)/(G$2+M$2),100),100)</f>
        <v>100</v>
      </c>
      <c r="AI78">
        <f>MIN(AB78:AH78)</f>
        <v>0.61642503536067894</v>
      </c>
      <c r="AJ78" t="str">
        <f ca="1">OFFSET(AA$1,0,MATCH(AI78,AB78:AH78,0))</f>
        <v>CYC Mac</v>
      </c>
      <c r="AK78" t="str">
        <f ca="1">OFFSET(AA$2,0,MATCH(AI78,AB78:AH78,0))</f>
        <v>BYC Mac</v>
      </c>
      <c r="AL78" s="11">
        <f>RANK(AI78,AI$4:AI$104,1)</f>
        <v>75</v>
      </c>
    </row>
    <row r="79" spans="1:38">
      <c r="A79" s="1" t="str">
        <f>[1]Scoring!A11</f>
        <v>Blue Chip</v>
      </c>
      <c r="B79" s="1" t="str">
        <f>[1]Scoring!B11</f>
        <v>USA 50839</v>
      </c>
      <c r="C79" s="1" t="str">
        <f>[1]Scoring!E11</f>
        <v>Ulrich Noorman</v>
      </c>
      <c r="D79" s="16">
        <f>[1]Scoring!O11</f>
        <v>0.88118811881188119</v>
      </c>
      <c r="E79" s="16">
        <f>IF(D79="","",E$2*D79)</f>
        <v>1.7623762376237624</v>
      </c>
      <c r="F79" s="16" t="str">
        <f>[1]Scoring!Z11</f>
        <v/>
      </c>
      <c r="G79" s="16" t="str">
        <f>IF(F79="","",G$2*F79)</f>
        <v/>
      </c>
      <c r="H79" s="16">
        <f>[1]Scoring!AJ11</f>
        <v>0.1111111111111111</v>
      </c>
      <c r="I79" s="16">
        <f>IF(H79="","",I$2*H79)</f>
        <v>0.1111111111111111</v>
      </c>
      <c r="J79" s="16" t="str">
        <f>[1]Scoring!AR11</f>
        <v/>
      </c>
      <c r="K79" s="16" t="str">
        <f>IF(J79="","",K$2*J79)</f>
        <v/>
      </c>
      <c r="L79" s="16" t="str">
        <f>[1]Scoring!BA11</f>
        <v/>
      </c>
      <c r="M79" s="16" t="str">
        <f>IF(L79="","",M$2*L79)</f>
        <v/>
      </c>
      <c r="N79" s="17">
        <f>D79</f>
        <v>0.88118811881188119</v>
      </c>
      <c r="O79" s="17" t="str">
        <f>F79</f>
        <v/>
      </c>
      <c r="P79" s="17">
        <f>H79</f>
        <v>0.1111111111111111</v>
      </c>
      <c r="Q79" s="17" t="str">
        <f>J79</f>
        <v/>
      </c>
      <c r="R79" s="17" t="str">
        <f>L79</f>
        <v/>
      </c>
      <c r="S79" s="17">
        <f>IF(N79="","",RANK(N79,$N79:$R79,1))</f>
        <v>2</v>
      </c>
      <c r="T79" s="17" t="str">
        <f>IF(O79="","",RANK(O79,$N79:$R79,1))</f>
        <v/>
      </c>
      <c r="U79" s="17">
        <f>IF(P79="","",RANK(P79,$N79:$R79,1))</f>
        <v>1</v>
      </c>
      <c r="V79" s="17" t="str">
        <f>IF(Q79="","",RANK(Q79,$N79:$R79,1))</f>
        <v/>
      </c>
      <c r="W79" s="17" t="str">
        <f>IF(R79="","",RANK(R79,$N79:$R79,1))</f>
        <v/>
      </c>
      <c r="X79" s="18">
        <f>COUNT(S79:W79)</f>
        <v>2</v>
      </c>
      <c r="Y79" s="18">
        <f>COUNT(S79:T79)</f>
        <v>1</v>
      </c>
      <c r="Z79" s="18">
        <f>COUNT(U79,V79,W79)</f>
        <v>1</v>
      </c>
      <c r="AA79" s="19" t="str">
        <f>IF(X79&gt;1,"","no")</f>
        <v/>
      </c>
      <c r="AB79">
        <f>IF(Y79=2,(E79+G79)/(E$2+G$2),100)</f>
        <v>100</v>
      </c>
      <c r="AC79">
        <f>IF(E79&lt;&gt;"",IF(I79&lt;&gt;"",(E79+I79)/(E$2+I$2),100),100)</f>
        <v>0.62449578291162455</v>
      </c>
      <c r="AD79">
        <f>IF(E79&lt;&gt;"",IF(K79&lt;&gt;"",(E79+K79)/(E$2+K$2),100),100)</f>
        <v>100</v>
      </c>
      <c r="AE79">
        <f>IF(E79&lt;&gt;"",IF(M79&lt;&gt;"",(E79+M79)/(E$2+M$2),100),100)</f>
        <v>100</v>
      </c>
      <c r="AF79">
        <f>IF(G79&lt;&gt;"",IF(I79&lt;&gt;"",(G79+I79)/(G$2+I$2),100),100)</f>
        <v>100</v>
      </c>
      <c r="AG79">
        <f>IF(G79&lt;&gt;"",IF(K79&lt;&gt;"",(G79+K79)/(G$2+K$2),100),100)</f>
        <v>100</v>
      </c>
      <c r="AH79">
        <f>IF(G79&lt;&gt;"",IF(M79&lt;&gt;"",(G79+M79)/(G$2+M$2),100),100)</f>
        <v>100</v>
      </c>
      <c r="AI79">
        <f>MIN(AB79:AH79)</f>
        <v>0.62449578291162455</v>
      </c>
      <c r="AJ79" t="str">
        <f ca="1">OFFSET(AA$1,0,MATCH(AI79,AB79:AH79,0))</f>
        <v>CYC Mac</v>
      </c>
      <c r="AK79" t="str">
        <f ca="1">OFFSET(AA$2,0,MATCH(AI79,AB79:AH79,0))</f>
        <v>Queens</v>
      </c>
      <c r="AL79" s="11">
        <f>RANK(AI79,AI$4:AI$104,1)</f>
        <v>76</v>
      </c>
    </row>
    <row r="80" spans="1:38">
      <c r="A80" s="1" t="str">
        <f>[1]Scoring!A58</f>
        <v>Painkiller 4</v>
      </c>
      <c r="B80" s="1" t="str">
        <f>[1]Scoring!B58</f>
        <v>USA 38005</v>
      </c>
      <c r="C80" s="1" t="str">
        <f>[1]Scoring!E58</f>
        <v>Alice O Martin</v>
      </c>
      <c r="D80" s="16">
        <f>[1]Scoring!O58</f>
        <v>0.65346534653465349</v>
      </c>
      <c r="E80" s="16">
        <f>IF(D80="","",E$2*D80)</f>
        <v>1.306930693069307</v>
      </c>
      <c r="F80" s="16">
        <f>[1]Scoring!Z58</f>
        <v>0.6071428571428571</v>
      </c>
      <c r="G80" s="16">
        <f>IF(F80="","",G$2*F80)</f>
        <v>1.2142857142857142</v>
      </c>
      <c r="H80" s="16" t="str">
        <f>[1]Scoring!AJ58</f>
        <v/>
      </c>
      <c r="I80" s="16" t="str">
        <f>IF(H80="","",I$2*H80)</f>
        <v/>
      </c>
      <c r="J80" s="16" t="str">
        <f>[1]Scoring!AR58</f>
        <v/>
      </c>
      <c r="K80" s="16" t="str">
        <f>IF(J80="","",K$2*J80)</f>
        <v/>
      </c>
      <c r="L80" s="16" t="str">
        <f>[1]Scoring!BA58</f>
        <v/>
      </c>
      <c r="M80" s="16" t="str">
        <f>IF(L80="","",M$2*L80)</f>
        <v/>
      </c>
      <c r="N80" s="17">
        <f>D80</f>
        <v>0.65346534653465349</v>
      </c>
      <c r="O80" s="17">
        <f>F80</f>
        <v>0.6071428571428571</v>
      </c>
      <c r="P80" s="17" t="str">
        <f>H80</f>
        <v/>
      </c>
      <c r="Q80" s="17" t="str">
        <f>J80</f>
        <v/>
      </c>
      <c r="R80" s="17" t="str">
        <f>L80</f>
        <v/>
      </c>
      <c r="S80" s="17">
        <f>IF(N80="","",RANK(N80,$N80:$R80,1))</f>
        <v>2</v>
      </c>
      <c r="T80" s="17">
        <f>IF(O80="","",RANK(O80,$N80:$R80,1))</f>
        <v>1</v>
      </c>
      <c r="U80" s="17" t="str">
        <f>IF(P80="","",RANK(P80,$N80:$R80,1))</f>
        <v/>
      </c>
      <c r="V80" s="17" t="str">
        <f>IF(Q80="","",RANK(Q80,$N80:$R80,1))</f>
        <v/>
      </c>
      <c r="W80" s="17" t="str">
        <f>IF(R80="","",RANK(R80,$N80:$R80,1))</f>
        <v/>
      </c>
      <c r="X80" s="18">
        <f>COUNT(S80:W80)</f>
        <v>2</v>
      </c>
      <c r="Y80" s="18">
        <f>COUNT(S80:T80)</f>
        <v>2</v>
      </c>
      <c r="Z80" s="18">
        <f>COUNT(U80,V80,W80)</f>
        <v>0</v>
      </c>
      <c r="AA80" s="19" t="str">
        <f>IF(X80&gt;1,"","no")</f>
        <v/>
      </c>
      <c r="AB80">
        <f>IF(Y80=2,(E80+G80)/(E$2+G$2),100)</f>
        <v>0.63030410183875529</v>
      </c>
      <c r="AC80">
        <f>IF(E80&lt;&gt;"",IF(I80&lt;&gt;"",(E80+I80)/(E$2+I$2),100),100)</f>
        <v>100</v>
      </c>
      <c r="AD80">
        <f>IF(E80&lt;&gt;"",IF(K80&lt;&gt;"",(E80+K80)/(E$2+K$2),100),100)</f>
        <v>100</v>
      </c>
      <c r="AE80">
        <f>IF(E80&lt;&gt;"",IF(M80&lt;&gt;"",(E80+M80)/(E$2+M$2),100),100)</f>
        <v>100</v>
      </c>
      <c r="AF80">
        <f>IF(G80&lt;&gt;"",IF(I80&lt;&gt;"",(G80+I80)/(G$2+I$2),100),100)</f>
        <v>100</v>
      </c>
      <c r="AG80">
        <f>IF(G80&lt;&gt;"",IF(K80&lt;&gt;"",(G80+K80)/(G$2+K$2),100),100)</f>
        <v>100</v>
      </c>
      <c r="AH80">
        <f>IF(G80&lt;&gt;"",IF(M80&lt;&gt;"",(G80+M80)/(G$2+M$2),100),100)</f>
        <v>100</v>
      </c>
      <c r="AI80">
        <f>MIN(AB80:AH80)</f>
        <v>0.63030410183875529</v>
      </c>
      <c r="AJ80" t="str">
        <f ca="1">OFFSET(AA$1,0,MATCH(AI80,AB80:AH80,0))</f>
        <v>CYC Mac</v>
      </c>
      <c r="AK80" t="str">
        <f ca="1">OFFSET(AA$2,0,MATCH(AI80,AB80:AH80,0))</f>
        <v>BYC Mac</v>
      </c>
      <c r="AL80" s="11">
        <f>RANK(AI80,AI$4:AI$104,1)</f>
        <v>77</v>
      </c>
    </row>
    <row r="81" spans="1:38">
      <c r="A81" s="1" t="str">
        <f>[1]Scoring!A5</f>
        <v>Absolute</v>
      </c>
      <c r="B81" s="1" t="str">
        <f>[1]Scoring!B5</f>
        <v>USA 16826</v>
      </c>
      <c r="C81" s="1" t="str">
        <f>[1]Scoring!E5</f>
        <v>Donald A. Hinckfoot &amp; Art Mason</v>
      </c>
      <c r="D81" s="16">
        <f>[1]Scoring!O5</f>
        <v>0.36633663366336633</v>
      </c>
      <c r="E81" s="16">
        <f>IF(D81="","",E$2*D81)</f>
        <v>0.73267326732673266</v>
      </c>
      <c r="F81" s="16">
        <f>[1]Scoring!Z5</f>
        <v>0.9107142857142857</v>
      </c>
      <c r="G81" s="16">
        <f>IF(F81="","",G$2*F81)</f>
        <v>1.8214285714285714</v>
      </c>
      <c r="H81" s="16" t="str">
        <f>[1]Scoring!AJ5</f>
        <v/>
      </c>
      <c r="I81" s="16" t="str">
        <f>IF(H81="","",I$2*H81)</f>
        <v/>
      </c>
      <c r="J81" s="16" t="str">
        <f>[1]Scoring!AR5</f>
        <v/>
      </c>
      <c r="K81" s="16" t="str">
        <f>IF(J81="","",K$2*J81)</f>
        <v/>
      </c>
      <c r="L81" s="16" t="str">
        <f>[1]Scoring!BA5</f>
        <v/>
      </c>
      <c r="M81" s="16" t="str">
        <f>IF(L81="","",M$2*L81)</f>
        <v/>
      </c>
      <c r="N81" s="17">
        <f>D81</f>
        <v>0.36633663366336633</v>
      </c>
      <c r="O81" s="17">
        <f>F81</f>
        <v>0.9107142857142857</v>
      </c>
      <c r="P81" s="17" t="str">
        <f>H81</f>
        <v/>
      </c>
      <c r="Q81" s="17" t="str">
        <f>J81</f>
        <v/>
      </c>
      <c r="R81" s="17" t="str">
        <f>L81</f>
        <v/>
      </c>
      <c r="S81" s="17">
        <f>IF(N81="","",RANK(N81,$N81:$R81,1))</f>
        <v>1</v>
      </c>
      <c r="T81" s="17">
        <f>IF(O81="","",RANK(O81,$N81:$R81,1))</f>
        <v>2</v>
      </c>
      <c r="U81" s="17" t="str">
        <f>IF(P81="","",RANK(P81,$N81:$R81,1))</f>
        <v/>
      </c>
      <c r="V81" s="17" t="str">
        <f>IF(Q81="","",RANK(Q81,$N81:$R81,1))</f>
        <v/>
      </c>
      <c r="W81" s="17" t="str">
        <f>IF(R81="","",RANK(R81,$N81:$R81,1))</f>
        <v/>
      </c>
      <c r="X81" s="18">
        <f>COUNT(S81:W81)</f>
        <v>2</v>
      </c>
      <c r="Y81" s="18">
        <f>COUNT(S81:T81)</f>
        <v>2</v>
      </c>
      <c r="Z81" s="18">
        <f>COUNT(U81,V81,W81)</f>
        <v>0</v>
      </c>
      <c r="AA81" s="19" t="str">
        <f>IF(X81&gt;1,"","no")</f>
        <v/>
      </c>
      <c r="AB81">
        <f>IF(Y81=2,(E81+G81)/(E$2+G$2),100)</f>
        <v>0.63852545968882601</v>
      </c>
      <c r="AC81">
        <f>IF(E81&lt;&gt;"",IF(I81&lt;&gt;"",(E81+I81)/(E$2+I$2),100),100)</f>
        <v>100</v>
      </c>
      <c r="AD81">
        <f>IF(E81&lt;&gt;"",IF(K81&lt;&gt;"",(E81+K81)/(E$2+K$2),100),100)</f>
        <v>100</v>
      </c>
      <c r="AE81">
        <f>IF(E81&lt;&gt;"",IF(M81&lt;&gt;"",(E81+M81)/(E$2+M$2),100),100)</f>
        <v>100</v>
      </c>
      <c r="AF81">
        <f>IF(G81&lt;&gt;"",IF(I81&lt;&gt;"",(G81+I81)/(G$2+I$2),100),100)</f>
        <v>100</v>
      </c>
      <c r="AG81">
        <f>IF(G81&lt;&gt;"",IF(K81&lt;&gt;"",(G81+K81)/(G$2+K$2),100),100)</f>
        <v>100</v>
      </c>
      <c r="AH81">
        <f>IF(G81&lt;&gt;"",IF(M81&lt;&gt;"",(G81+M81)/(G$2+M$2),100),100)</f>
        <v>100</v>
      </c>
      <c r="AI81">
        <f>MIN(AB81:AH81)</f>
        <v>0.63852545968882601</v>
      </c>
      <c r="AJ81" t="str">
        <f ca="1">OFFSET(AA$1,0,MATCH(AI81,AB81:AH81,0))</f>
        <v>CYC Mac</v>
      </c>
      <c r="AK81" t="str">
        <f ca="1">OFFSET(AA$2,0,MATCH(AI81,AB81:AH81,0))</f>
        <v>BYC Mac</v>
      </c>
      <c r="AL81" s="11">
        <f>RANK(AI81,AI$4:AI$104,1)</f>
        <v>78</v>
      </c>
    </row>
    <row r="82" spans="1:38">
      <c r="A82" s="1" t="str">
        <f>[1]Scoring!A63</f>
        <v>Pterodactyl</v>
      </c>
      <c r="B82" s="1" t="str">
        <f>[1]Scoring!B63</f>
        <v>USA 617</v>
      </c>
      <c r="C82" s="1" t="str">
        <f>[1]Scoring!E63</f>
        <v>Mark Symonds</v>
      </c>
      <c r="D82" s="16">
        <f>[1]Scoring!O63</f>
        <v>0.74257425742574257</v>
      </c>
      <c r="E82" s="16">
        <f>IF(D82="","",E$2*D82)</f>
        <v>1.4851485148514851</v>
      </c>
      <c r="F82" s="16">
        <f>[1]Scoring!Z63</f>
        <v>0.5357142857142857</v>
      </c>
      <c r="G82" s="16">
        <f>IF(F82="","",G$2*F82)</f>
        <v>1.0714285714285714</v>
      </c>
      <c r="H82" s="16" t="str">
        <f>[1]Scoring!AJ63</f>
        <v/>
      </c>
      <c r="I82" s="16" t="str">
        <f>IF(H82="","",I$2*H82)</f>
        <v/>
      </c>
      <c r="J82" s="16" t="str">
        <f>[1]Scoring!AR63</f>
        <v/>
      </c>
      <c r="K82" s="16" t="str">
        <f>IF(J82="","",K$2*J82)</f>
        <v/>
      </c>
      <c r="L82" s="16" t="str">
        <f>[1]Scoring!BA63</f>
        <v/>
      </c>
      <c r="M82" s="16" t="str">
        <f>IF(L82="","",M$2*L82)</f>
        <v/>
      </c>
      <c r="N82" s="17">
        <f>D82</f>
        <v>0.74257425742574257</v>
      </c>
      <c r="O82" s="17">
        <f>F82</f>
        <v>0.5357142857142857</v>
      </c>
      <c r="P82" s="17" t="str">
        <f>H82</f>
        <v/>
      </c>
      <c r="Q82" s="17" t="str">
        <f>J82</f>
        <v/>
      </c>
      <c r="R82" s="17" t="str">
        <f>L82</f>
        <v/>
      </c>
      <c r="S82" s="17">
        <f>IF(N82="","",RANK(N82,$N82:$R82,1))</f>
        <v>2</v>
      </c>
      <c r="T82" s="17">
        <f>IF(O82="","",RANK(O82,$N82:$R82,1))</f>
        <v>1</v>
      </c>
      <c r="U82" s="17" t="str">
        <f>IF(P82="","",RANK(P82,$N82:$R82,1))</f>
        <v/>
      </c>
      <c r="V82" s="17" t="str">
        <f>IF(Q82="","",RANK(Q82,$N82:$R82,1))</f>
        <v/>
      </c>
      <c r="W82" s="17" t="str">
        <f>IF(R82="","",RANK(R82,$N82:$R82,1))</f>
        <v/>
      </c>
      <c r="X82" s="18">
        <f>COUNT(S82:W82)</f>
        <v>2</v>
      </c>
      <c r="Y82" s="18">
        <f>COUNT(S82:T82)</f>
        <v>2</v>
      </c>
      <c r="Z82" s="18">
        <f>COUNT(U82,V82,W82)</f>
        <v>0</v>
      </c>
      <c r="AA82" s="19" t="str">
        <f>IF(X82&gt;1,"","no")</f>
        <v/>
      </c>
      <c r="AB82">
        <f>IF(Y82=2,(E82+G82)/(E$2+G$2),100)</f>
        <v>0.63914427157001419</v>
      </c>
      <c r="AC82">
        <f>IF(E82&lt;&gt;"",IF(I82&lt;&gt;"",(E82+I82)/(E$2+I$2),100),100)</f>
        <v>100</v>
      </c>
      <c r="AD82">
        <f>IF(E82&lt;&gt;"",IF(K82&lt;&gt;"",(E82+K82)/(E$2+K$2),100),100)</f>
        <v>100</v>
      </c>
      <c r="AE82">
        <f>IF(E82&lt;&gt;"",IF(M82&lt;&gt;"",(E82+M82)/(E$2+M$2),100),100)</f>
        <v>100</v>
      </c>
      <c r="AF82">
        <f>IF(G82&lt;&gt;"",IF(I82&lt;&gt;"",(G82+I82)/(G$2+I$2),100),100)</f>
        <v>100</v>
      </c>
      <c r="AG82">
        <f>IF(G82&lt;&gt;"",IF(K82&lt;&gt;"",(G82+K82)/(G$2+K$2),100),100)</f>
        <v>100</v>
      </c>
      <c r="AH82">
        <f>IF(G82&lt;&gt;"",IF(M82&lt;&gt;"",(G82+M82)/(G$2+M$2),100),100)</f>
        <v>100</v>
      </c>
      <c r="AI82">
        <f>MIN(AB82:AH82)</f>
        <v>0.63914427157001419</v>
      </c>
      <c r="AJ82" t="str">
        <f ca="1">OFFSET(AA$1,0,MATCH(AI82,AB82:AH82,0))</f>
        <v>CYC Mac</v>
      </c>
      <c r="AK82" t="str">
        <f ca="1">OFFSET(AA$2,0,MATCH(AI82,AB82:AH82,0))</f>
        <v>BYC Mac</v>
      </c>
      <c r="AL82" s="11">
        <f>RANK(AI82,AI$4:AI$104,1)</f>
        <v>79</v>
      </c>
    </row>
    <row r="83" spans="1:38">
      <c r="A83" s="1" t="str">
        <f>[1]Scoring!A79</f>
        <v>Solution</v>
      </c>
      <c r="B83" s="1" t="str">
        <f>[1]Scoring!B79</f>
        <v>USA 40025</v>
      </c>
      <c r="C83" s="1" t="str">
        <f>[1]Scoring!E79</f>
        <v>William H. Francis</v>
      </c>
      <c r="D83" s="16">
        <f>[1]Scoring!O79</f>
        <v>0.68316831683168322</v>
      </c>
      <c r="E83" s="16">
        <f>IF(D83="","",E$2*D83)</f>
        <v>1.3663366336633664</v>
      </c>
      <c r="F83" s="16">
        <f>[1]Scoring!Z79</f>
        <v>0.6428571428571429</v>
      </c>
      <c r="G83" s="16">
        <f>IF(F83="","",G$2*F83)</f>
        <v>1.2857142857142858</v>
      </c>
      <c r="H83" s="16" t="str">
        <f>[1]Scoring!AJ79</f>
        <v/>
      </c>
      <c r="I83" s="16" t="str">
        <f>IF(H83="","",I$2*H83)</f>
        <v/>
      </c>
      <c r="J83" s="16" t="str">
        <f>[1]Scoring!AR79</f>
        <v/>
      </c>
      <c r="K83" s="16" t="str">
        <f>IF(J83="","",K$2*J83)</f>
        <v/>
      </c>
      <c r="L83" s="16" t="str">
        <f>[1]Scoring!BA79</f>
        <v/>
      </c>
      <c r="M83" s="16" t="str">
        <f>IF(L83="","",M$2*L83)</f>
        <v/>
      </c>
      <c r="N83" s="17">
        <f>D83</f>
        <v>0.68316831683168322</v>
      </c>
      <c r="O83" s="17">
        <f>F83</f>
        <v>0.6428571428571429</v>
      </c>
      <c r="P83" s="17" t="str">
        <f>H83</f>
        <v/>
      </c>
      <c r="Q83" s="17" t="str">
        <f>J83</f>
        <v/>
      </c>
      <c r="R83" s="17" t="str">
        <f>L83</f>
        <v/>
      </c>
      <c r="S83" s="17">
        <f>IF(N83="","",RANK(N83,$N83:$R83,1))</f>
        <v>2</v>
      </c>
      <c r="T83" s="17">
        <f>IF(O83="","",RANK(O83,$N83:$R83,1))</f>
        <v>1</v>
      </c>
      <c r="U83" s="17" t="str">
        <f>IF(P83="","",RANK(P83,$N83:$R83,1))</f>
        <v/>
      </c>
      <c r="V83" s="17" t="str">
        <f>IF(Q83="","",RANK(Q83,$N83:$R83,1))</f>
        <v/>
      </c>
      <c r="W83" s="17" t="str">
        <f>IF(R83="","",RANK(R83,$N83:$R83,1))</f>
        <v/>
      </c>
      <c r="X83" s="18">
        <f>COUNT(S83:W83)</f>
        <v>2</v>
      </c>
      <c r="Y83" s="18">
        <f>COUNT(S83:T83)</f>
        <v>2</v>
      </c>
      <c r="Z83" s="18">
        <f>COUNT(U83,V83,W83)</f>
        <v>0</v>
      </c>
      <c r="AA83" s="19" t="str">
        <f>IF(X83&gt;1,"","no")</f>
        <v/>
      </c>
      <c r="AB83">
        <f>IF(Y83=2,(E83+G83)/(E$2+G$2),100)</f>
        <v>0.66301272984441306</v>
      </c>
      <c r="AC83">
        <f>IF(E83&lt;&gt;"",IF(I83&lt;&gt;"",(E83+I83)/(E$2+I$2),100),100)</f>
        <v>100</v>
      </c>
      <c r="AD83">
        <f>IF(E83&lt;&gt;"",IF(K83&lt;&gt;"",(E83+K83)/(E$2+K$2),100),100)</f>
        <v>100</v>
      </c>
      <c r="AE83">
        <f>IF(E83&lt;&gt;"",IF(M83&lt;&gt;"",(E83+M83)/(E$2+M$2),100),100)</f>
        <v>100</v>
      </c>
      <c r="AF83">
        <f>IF(G83&lt;&gt;"",IF(I83&lt;&gt;"",(G83+I83)/(G$2+I$2),100),100)</f>
        <v>100</v>
      </c>
      <c r="AG83">
        <f>IF(G83&lt;&gt;"",IF(K83&lt;&gt;"",(G83+K83)/(G$2+K$2),100),100)</f>
        <v>100</v>
      </c>
      <c r="AH83">
        <f>IF(G83&lt;&gt;"",IF(M83&lt;&gt;"",(G83+M83)/(G$2+M$2),100),100)</f>
        <v>100</v>
      </c>
      <c r="AI83">
        <f>MIN(AB83:AH83)</f>
        <v>0.66301272984441306</v>
      </c>
      <c r="AJ83" t="str">
        <f ca="1">OFFSET(AA$1,0,MATCH(AI83,AB83:AH83,0))</f>
        <v>CYC Mac</v>
      </c>
      <c r="AK83" t="str">
        <f ca="1">OFFSET(AA$2,0,MATCH(AI83,AB83:AH83,0))</f>
        <v>BYC Mac</v>
      </c>
      <c r="AL83" s="11">
        <f>RANK(AI83,AI$4:AI$104,1)</f>
        <v>80</v>
      </c>
    </row>
    <row r="84" spans="1:38">
      <c r="A84" s="1" t="str">
        <f>[1]Scoring!A39</f>
        <v>Hooligan</v>
      </c>
      <c r="B84" s="1" t="str">
        <f>[1]Scoring!B39</f>
        <v>USA 888</v>
      </c>
      <c r="C84" s="1" t="str">
        <f>[1]Scoring!E39</f>
        <v>Joel Carroll</v>
      </c>
      <c r="D84" s="16">
        <f>[1]Scoring!O39</f>
        <v>0.63366336633663367</v>
      </c>
      <c r="E84" s="16">
        <f>IF(D84="","",E$2*D84)</f>
        <v>1.2673267326732673</v>
      </c>
      <c r="F84" s="16" t="str">
        <f>[1]Scoring!Z39</f>
        <v/>
      </c>
      <c r="G84" s="16" t="str">
        <f>IF(F84="","",G$2*F84)</f>
        <v/>
      </c>
      <c r="H84" s="16">
        <f>[1]Scoring!AJ39</f>
        <v>0.74603174603174605</v>
      </c>
      <c r="I84" s="16">
        <f>IF(H84="","",I$2*H84)</f>
        <v>0.74603174603174605</v>
      </c>
      <c r="J84" s="16" t="str">
        <f>[1]Scoring!AR39</f>
        <v/>
      </c>
      <c r="K84" s="16" t="str">
        <f>IF(J84="","",K$2*J84)</f>
        <v/>
      </c>
      <c r="L84" s="16" t="str">
        <f>[1]Scoring!BA39</f>
        <v/>
      </c>
      <c r="M84" s="16" t="str">
        <f>IF(L84="","",M$2*L84)</f>
        <v/>
      </c>
      <c r="N84" s="17">
        <f>D84</f>
        <v>0.63366336633663367</v>
      </c>
      <c r="O84" s="17" t="str">
        <f>F84</f>
        <v/>
      </c>
      <c r="P84" s="17">
        <f>H84</f>
        <v>0.74603174603174605</v>
      </c>
      <c r="Q84" s="17" t="str">
        <f>J84</f>
        <v/>
      </c>
      <c r="R84" s="17" t="str">
        <f>L84</f>
        <v/>
      </c>
      <c r="S84" s="17">
        <f>IF(N84="","",RANK(N84,$N84:$R84,1))</f>
        <v>1</v>
      </c>
      <c r="T84" s="17" t="str">
        <f>IF(O84="","",RANK(O84,$N84:$R84,1))</f>
        <v/>
      </c>
      <c r="U84" s="17">
        <f>IF(P84="","",RANK(P84,$N84:$R84,1))</f>
        <v>2</v>
      </c>
      <c r="V84" s="17" t="str">
        <f>IF(Q84="","",RANK(Q84,$N84:$R84,1))</f>
        <v/>
      </c>
      <c r="W84" s="17" t="str">
        <f>IF(R84="","",RANK(R84,$N84:$R84,1))</f>
        <v/>
      </c>
      <c r="X84" s="18">
        <f>COUNT(S84:W84)</f>
        <v>2</v>
      </c>
      <c r="Y84" s="18">
        <f>COUNT(S84:T84)</f>
        <v>1</v>
      </c>
      <c r="Z84" s="18">
        <f>COUNT(U84,V84,W84)</f>
        <v>1</v>
      </c>
      <c r="AA84" s="19" t="str">
        <f>IF(X84&gt;1,"","no")</f>
        <v/>
      </c>
      <c r="AB84">
        <f>IF(Y84=2,(E84+G84)/(E$2+G$2),100)</f>
        <v>100</v>
      </c>
      <c r="AC84">
        <f>IF(E84&lt;&gt;"",IF(I84&lt;&gt;"",(E84+I84)/(E$2+I$2),100),100)</f>
        <v>0.67111949290167117</v>
      </c>
      <c r="AD84">
        <f>IF(E84&lt;&gt;"",IF(K84&lt;&gt;"",(E84+K84)/(E$2+K$2),100),100)</f>
        <v>100</v>
      </c>
      <c r="AE84">
        <f>IF(E84&lt;&gt;"",IF(M84&lt;&gt;"",(E84+M84)/(E$2+M$2),100),100)</f>
        <v>100</v>
      </c>
      <c r="AF84">
        <f>IF(G84&lt;&gt;"",IF(I84&lt;&gt;"",(G84+I84)/(G$2+I$2),100),100)</f>
        <v>100</v>
      </c>
      <c r="AG84">
        <f>IF(G84&lt;&gt;"",IF(K84&lt;&gt;"",(G84+K84)/(G$2+K$2),100),100)</f>
        <v>100</v>
      </c>
      <c r="AH84">
        <f>IF(G84&lt;&gt;"",IF(M84&lt;&gt;"",(G84+M84)/(G$2+M$2),100),100)</f>
        <v>100</v>
      </c>
      <c r="AI84">
        <f>MIN(AB84:AH84)</f>
        <v>0.67111949290167117</v>
      </c>
      <c r="AJ84" t="str">
        <f ca="1">OFFSET(AA$1,0,MATCH(AI84,AB84:AH84,0))</f>
        <v>CYC Mac</v>
      </c>
      <c r="AK84" t="str">
        <f ca="1">OFFSET(AA$2,0,MATCH(AI84,AB84:AH84,0))</f>
        <v>Queens</v>
      </c>
      <c r="AL84" s="11">
        <f>RANK(AI84,AI$4:AI$104,1)</f>
        <v>81</v>
      </c>
    </row>
    <row r="85" spans="1:38">
      <c r="A85" s="1" t="str">
        <f>[1]Scoring!A80</f>
        <v>Standard Deviation</v>
      </c>
      <c r="B85" s="1" t="str">
        <f>[1]Scoring!B80</f>
        <v>USA 43851</v>
      </c>
      <c r="C85" s="1" t="str">
        <f>[1]Scoring!E80</f>
        <v>Carl Hanssen</v>
      </c>
      <c r="D85" s="16">
        <f>[1]Scoring!O80</f>
        <v>0.48514851485148514</v>
      </c>
      <c r="E85" s="16">
        <f>IF(D85="","",E$2*D85)</f>
        <v>0.97029702970297027</v>
      </c>
      <c r="F85" s="16">
        <f>[1]Scoring!Z80</f>
        <v>0.8571428571428571</v>
      </c>
      <c r="G85" s="16">
        <f>IF(F85="","",G$2*F85)</f>
        <v>1.7142857142857142</v>
      </c>
      <c r="H85" s="16" t="str">
        <f>[1]Scoring!AJ80</f>
        <v/>
      </c>
      <c r="I85" s="16" t="str">
        <f>IF(H85="","",I$2*H85)</f>
        <v/>
      </c>
      <c r="J85" s="16" t="str">
        <f>[1]Scoring!AR80</f>
        <v/>
      </c>
      <c r="K85" s="16" t="str">
        <f>IF(J85="","",K$2*J85)</f>
        <v/>
      </c>
      <c r="L85" s="16" t="str">
        <f>[1]Scoring!BA80</f>
        <v/>
      </c>
      <c r="M85" s="16" t="str">
        <f>IF(L85="","",M$2*L85)</f>
        <v/>
      </c>
      <c r="N85" s="17">
        <f>D85</f>
        <v>0.48514851485148514</v>
      </c>
      <c r="O85" s="17">
        <f>F85</f>
        <v>0.8571428571428571</v>
      </c>
      <c r="P85" s="17" t="str">
        <f>H85</f>
        <v/>
      </c>
      <c r="Q85" s="17" t="str">
        <f>J85</f>
        <v/>
      </c>
      <c r="R85" s="17" t="str">
        <f>L85</f>
        <v/>
      </c>
      <c r="S85" s="17">
        <f>IF(N85="","",RANK(N85,$N85:$R85,1))</f>
        <v>1</v>
      </c>
      <c r="T85" s="17">
        <f>IF(O85="","",RANK(O85,$N85:$R85,1))</f>
        <v>2</v>
      </c>
      <c r="U85" s="17" t="str">
        <f>IF(P85="","",RANK(P85,$N85:$R85,1))</f>
        <v/>
      </c>
      <c r="V85" s="17" t="str">
        <f>IF(Q85="","",RANK(Q85,$N85:$R85,1))</f>
        <v/>
      </c>
      <c r="W85" s="17" t="str">
        <f>IF(R85="","",RANK(R85,$N85:$R85,1))</f>
        <v/>
      </c>
      <c r="X85" s="18">
        <f>COUNT(S85:W85)</f>
        <v>2</v>
      </c>
      <c r="Y85" s="18">
        <f>COUNT(S85:T85)</f>
        <v>2</v>
      </c>
      <c r="Z85" s="18">
        <f>COUNT(U85,V85,W85)</f>
        <v>0</v>
      </c>
      <c r="AA85" s="19" t="str">
        <f>IF(X85&gt;1,"","no")</f>
        <v/>
      </c>
      <c r="AB85">
        <f>IF(Y85=2,(E85+G85)/(E$2+G$2),100)</f>
        <v>0.67114568599717117</v>
      </c>
      <c r="AC85">
        <f>IF(E85&lt;&gt;"",IF(I85&lt;&gt;"",(E85+I85)/(E$2+I$2),100),100)</f>
        <v>100</v>
      </c>
      <c r="AD85">
        <f>IF(E85&lt;&gt;"",IF(K85&lt;&gt;"",(E85+K85)/(E$2+K$2),100),100)</f>
        <v>100</v>
      </c>
      <c r="AE85">
        <f>IF(E85&lt;&gt;"",IF(M85&lt;&gt;"",(E85+M85)/(E$2+M$2),100),100)</f>
        <v>100</v>
      </c>
      <c r="AF85">
        <f>IF(G85&lt;&gt;"",IF(I85&lt;&gt;"",(G85+I85)/(G$2+I$2),100),100)</f>
        <v>100</v>
      </c>
      <c r="AG85">
        <f>IF(G85&lt;&gt;"",IF(K85&lt;&gt;"",(G85+K85)/(G$2+K$2),100),100)</f>
        <v>100</v>
      </c>
      <c r="AH85">
        <f>IF(G85&lt;&gt;"",IF(M85&lt;&gt;"",(G85+M85)/(G$2+M$2),100),100)</f>
        <v>100</v>
      </c>
      <c r="AI85">
        <f>MIN(AB85:AH85)</f>
        <v>0.67114568599717117</v>
      </c>
      <c r="AJ85" t="str">
        <f ca="1">OFFSET(AA$1,0,MATCH(AI85,AB85:AH85,0))</f>
        <v>CYC Mac</v>
      </c>
      <c r="AK85" t="str">
        <f ca="1">OFFSET(AA$2,0,MATCH(AI85,AB85:AH85,0))</f>
        <v>BYC Mac</v>
      </c>
      <c r="AL85" s="11">
        <f>RANK(AI85,AI$4:AI$104,1)</f>
        <v>82</v>
      </c>
    </row>
    <row r="86" spans="1:38">
      <c r="A86" s="1" t="str">
        <f>[1]Scoring!A69</f>
        <v>Roxy</v>
      </c>
      <c r="B86" s="1" t="str">
        <f>[1]Scoring!B69</f>
        <v>USA 25663</v>
      </c>
      <c r="C86" s="1" t="str">
        <f>[1]Scoring!E69</f>
        <v>Don Condit</v>
      </c>
      <c r="D86" s="16">
        <f>[1]Scoring!O69</f>
        <v>0.91089108910891092</v>
      </c>
      <c r="E86" s="16">
        <f>IF(D86="","",E$2*D86)</f>
        <v>1.8217821782178218</v>
      </c>
      <c r="F86" s="16" t="str">
        <f>[1]Scoring!Z69</f>
        <v/>
      </c>
      <c r="G86" s="16" t="str">
        <f>IF(F86="","",G$2*F86)</f>
        <v/>
      </c>
      <c r="H86" s="16">
        <f>[1]Scoring!AJ69</f>
        <v>0.26984126984126983</v>
      </c>
      <c r="I86" s="16">
        <f>IF(H86="","",I$2*H86)</f>
        <v>0.26984126984126983</v>
      </c>
      <c r="J86" s="16" t="str">
        <f>[1]Scoring!AR69</f>
        <v/>
      </c>
      <c r="K86" s="16" t="str">
        <f>IF(J86="","",K$2*J86)</f>
        <v/>
      </c>
      <c r="L86" s="16" t="str">
        <f>[1]Scoring!BA69</f>
        <v/>
      </c>
      <c r="M86" s="16" t="str">
        <f>IF(L86="","",M$2*L86)</f>
        <v/>
      </c>
      <c r="N86" s="17">
        <f>D86</f>
        <v>0.91089108910891092</v>
      </c>
      <c r="O86" s="17" t="str">
        <f>F86</f>
        <v/>
      </c>
      <c r="P86" s="17">
        <f>H86</f>
        <v>0.26984126984126983</v>
      </c>
      <c r="Q86" s="17" t="str">
        <f>J86</f>
        <v/>
      </c>
      <c r="R86" s="17" t="str">
        <f>L86</f>
        <v/>
      </c>
      <c r="S86" s="17">
        <f>IF(N86="","",RANK(N86,$N86:$R86,1))</f>
        <v>2</v>
      </c>
      <c r="T86" s="17" t="str">
        <f>IF(O86="","",RANK(O86,$N86:$R86,1))</f>
        <v/>
      </c>
      <c r="U86" s="17">
        <f>IF(P86="","",RANK(P86,$N86:$R86,1))</f>
        <v>1</v>
      </c>
      <c r="V86" s="17" t="str">
        <f>IF(Q86="","",RANK(Q86,$N86:$R86,1))</f>
        <v/>
      </c>
      <c r="W86" s="17" t="str">
        <f>IF(R86="","",RANK(R86,$N86:$R86,1))</f>
        <v/>
      </c>
      <c r="X86" s="18">
        <f>COUNT(S86:W86)</f>
        <v>2</v>
      </c>
      <c r="Y86" s="18">
        <f>COUNT(S86:T86)</f>
        <v>1</v>
      </c>
      <c r="Z86" s="18">
        <f>COUNT(U86,V86,W86)</f>
        <v>1</v>
      </c>
      <c r="AA86" s="19" t="str">
        <f>IF(X86&gt;1,"","no")</f>
        <v/>
      </c>
      <c r="AB86">
        <f>IF(Y86=2,(E86+G86)/(E$2+G$2),100)</f>
        <v>100</v>
      </c>
      <c r="AC86">
        <f>IF(E86&lt;&gt;"",IF(I86&lt;&gt;"",(E86+I86)/(E$2+I$2),100),100)</f>
        <v>0.69720781601969728</v>
      </c>
      <c r="AD86">
        <f>IF(E86&lt;&gt;"",IF(K86&lt;&gt;"",(E86+K86)/(E$2+K$2),100),100)</f>
        <v>100</v>
      </c>
      <c r="AE86">
        <f>IF(E86&lt;&gt;"",IF(M86&lt;&gt;"",(E86+M86)/(E$2+M$2),100),100)</f>
        <v>100</v>
      </c>
      <c r="AF86">
        <f>IF(G86&lt;&gt;"",IF(I86&lt;&gt;"",(G86+I86)/(G$2+I$2),100),100)</f>
        <v>100</v>
      </c>
      <c r="AG86">
        <f>IF(G86&lt;&gt;"",IF(K86&lt;&gt;"",(G86+K86)/(G$2+K$2),100),100)</f>
        <v>100</v>
      </c>
      <c r="AH86">
        <f>IF(G86&lt;&gt;"",IF(M86&lt;&gt;"",(G86+M86)/(G$2+M$2),100),100)</f>
        <v>100</v>
      </c>
      <c r="AI86">
        <f>MIN(AB86:AH86)</f>
        <v>0.69720781601969728</v>
      </c>
      <c r="AJ86" t="str">
        <f ca="1">OFFSET(AA$1,0,MATCH(AI86,AB86:AH86,0))</f>
        <v>CYC Mac</v>
      </c>
      <c r="AK86" t="str">
        <f ca="1">OFFSET(AA$2,0,MATCH(AI86,AB86:AH86,0))</f>
        <v>Queens</v>
      </c>
      <c r="AL86" s="11">
        <f>RANK(AI86,AI$4:AI$104,1)</f>
        <v>83</v>
      </c>
    </row>
    <row r="87" spans="1:38">
      <c r="A87" s="1" t="str">
        <f>[1]Scoring!A8</f>
        <v>Albatross</v>
      </c>
      <c r="B87" s="1" t="str">
        <f>[1]Scoring!B8</f>
        <v>USA 60143</v>
      </c>
      <c r="C87" s="1" t="str">
        <f>[1]Scoring!E8</f>
        <v>Fernando Assens</v>
      </c>
      <c r="D87" s="16">
        <f>[1]Scoring!O8</f>
        <v>0.96039603960396036</v>
      </c>
      <c r="E87" s="16">
        <f>IF(D87="","",E$2*D87)</f>
        <v>1.9207920792079207</v>
      </c>
      <c r="F87" s="16" t="str">
        <f>[1]Scoring!Z8</f>
        <v/>
      </c>
      <c r="G87" s="16" t="str">
        <f>IF(F87="","",G$2*F87)</f>
        <v/>
      </c>
      <c r="H87" s="16">
        <f>[1]Scoring!AJ8</f>
        <v>0.17460317460317459</v>
      </c>
      <c r="I87" s="16">
        <f>IF(H87="","",I$2*H87)</f>
        <v>0.17460317460317459</v>
      </c>
      <c r="J87" s="16" t="str">
        <f>[1]Scoring!AR8</f>
        <v/>
      </c>
      <c r="K87" s="16" t="str">
        <f>IF(J87="","",K$2*J87)</f>
        <v/>
      </c>
      <c r="L87" s="16" t="str">
        <f>[1]Scoring!BA8</f>
        <v/>
      </c>
      <c r="M87" s="16" t="str">
        <f>IF(L87="","",M$2*L87)</f>
        <v/>
      </c>
      <c r="N87" s="17">
        <f>D87</f>
        <v>0.96039603960396036</v>
      </c>
      <c r="O87" s="17" t="str">
        <f>F87</f>
        <v/>
      </c>
      <c r="P87" s="17">
        <f>H87</f>
        <v>0.17460317460317459</v>
      </c>
      <c r="Q87" s="17" t="str">
        <f>J87</f>
        <v/>
      </c>
      <c r="R87" s="17" t="str">
        <f>L87</f>
        <v/>
      </c>
      <c r="S87" s="17">
        <f>IF(N87="","",RANK(N87,$N87:$R87,1))</f>
        <v>2</v>
      </c>
      <c r="T87" s="17" t="str">
        <f>IF(O87="","",RANK(O87,$N87:$R87,1))</f>
        <v/>
      </c>
      <c r="U87" s="17">
        <f>IF(P87="","",RANK(P87,$N87:$R87,1))</f>
        <v>1</v>
      </c>
      <c r="V87" s="17" t="str">
        <f>IF(Q87="","",RANK(Q87,$N87:$R87,1))</f>
        <v/>
      </c>
      <c r="W87" s="17" t="str">
        <f>IF(R87="","",RANK(R87,$N87:$R87,1))</f>
        <v/>
      </c>
      <c r="X87" s="18">
        <f>COUNT(S87:W87)</f>
        <v>2</v>
      </c>
      <c r="Y87" s="18">
        <f>COUNT(S87:T87)</f>
        <v>1</v>
      </c>
      <c r="Z87" s="18">
        <f>COUNT(U87,V87,W87)</f>
        <v>1</v>
      </c>
      <c r="AA87" s="19" t="str">
        <f>IF(X87&gt;1,"","no")</f>
        <v/>
      </c>
      <c r="AB87">
        <f>IF(Y87=2,(E87+G87)/(E$2+G$2),100)</f>
        <v>100</v>
      </c>
      <c r="AC87">
        <f>IF(E87&lt;&gt;"",IF(I87&lt;&gt;"",(E87+I87)/(E$2+I$2),100),100)</f>
        <v>0.69846508460369838</v>
      </c>
      <c r="AD87">
        <f>IF(E87&lt;&gt;"",IF(K87&lt;&gt;"",(E87+K87)/(E$2+K$2),100),100)</f>
        <v>100</v>
      </c>
      <c r="AE87">
        <f>IF(E87&lt;&gt;"",IF(M87&lt;&gt;"",(E87+M87)/(E$2+M$2),100),100)</f>
        <v>100</v>
      </c>
      <c r="AF87">
        <f>IF(G87&lt;&gt;"",IF(I87&lt;&gt;"",(G87+I87)/(G$2+I$2),100),100)</f>
        <v>100</v>
      </c>
      <c r="AG87">
        <f>IF(G87&lt;&gt;"",IF(K87&lt;&gt;"",(G87+K87)/(G$2+K$2),100),100)</f>
        <v>100</v>
      </c>
      <c r="AH87">
        <f>IF(G87&lt;&gt;"",IF(M87&lt;&gt;"",(G87+M87)/(G$2+M$2),100),100)</f>
        <v>100</v>
      </c>
      <c r="AI87">
        <f>MIN(AB87:AH87)</f>
        <v>0.69846508460369838</v>
      </c>
      <c r="AJ87" t="str">
        <f ca="1">OFFSET(AA$1,0,MATCH(AI87,AB87:AH87,0))</f>
        <v>CYC Mac</v>
      </c>
      <c r="AK87" t="str">
        <f ca="1">OFFSET(AA$2,0,MATCH(AI87,AB87:AH87,0))</f>
        <v>Queens</v>
      </c>
      <c r="AL87" s="11">
        <f>RANK(AI87,AI$4:AI$104,1)</f>
        <v>84</v>
      </c>
    </row>
    <row r="88" spans="1:38">
      <c r="A88" s="1" t="str">
        <f>[1]Scoring!A71</f>
        <v>Shorthanded</v>
      </c>
      <c r="B88" s="1" t="str">
        <f>[1]Scoring!B71</f>
        <v>USA 58484</v>
      </c>
      <c r="C88" s="1" t="str">
        <f>[1]Scoring!E71</f>
        <v>Robert C Hughes</v>
      </c>
      <c r="D88" s="16">
        <f>[1]Scoring!O71</f>
        <v>0.61386138613861385</v>
      </c>
      <c r="E88" s="16">
        <f>IF(D88="","",E$2*D88)</f>
        <v>1.2277227722772277</v>
      </c>
      <c r="F88" s="16">
        <f>[1]Scoring!Z71</f>
        <v>0.7857142857142857</v>
      </c>
      <c r="G88" s="16">
        <f>IF(F88="","",G$2*F88)</f>
        <v>1.5714285714285714</v>
      </c>
      <c r="H88" s="16" t="str">
        <f>[1]Scoring!AJ71</f>
        <v/>
      </c>
      <c r="I88" s="16" t="str">
        <f>IF(H88="","",I$2*H88)</f>
        <v/>
      </c>
      <c r="J88" s="16" t="str">
        <f>[1]Scoring!AR71</f>
        <v/>
      </c>
      <c r="K88" s="16" t="str">
        <f>IF(J88="","",K$2*J88)</f>
        <v/>
      </c>
      <c r="L88" s="16" t="str">
        <f>[1]Scoring!BA71</f>
        <v/>
      </c>
      <c r="M88" s="16" t="str">
        <f>IF(L88="","",M$2*L88)</f>
        <v/>
      </c>
      <c r="N88" s="17">
        <f>D88</f>
        <v>0.61386138613861385</v>
      </c>
      <c r="O88" s="17">
        <f>F88</f>
        <v>0.7857142857142857</v>
      </c>
      <c r="P88" s="17" t="str">
        <f>H88</f>
        <v/>
      </c>
      <c r="Q88" s="17" t="str">
        <f>J88</f>
        <v/>
      </c>
      <c r="R88" s="17" t="str">
        <f>L88</f>
        <v/>
      </c>
      <c r="S88" s="17">
        <f>IF(N88="","",RANK(N88,$N88:$R88,1))</f>
        <v>1</v>
      </c>
      <c r="T88" s="17">
        <f>IF(O88="","",RANK(O88,$N88:$R88,1))</f>
        <v>2</v>
      </c>
      <c r="U88" s="17" t="str">
        <f>IF(P88="","",RANK(P88,$N88:$R88,1))</f>
        <v/>
      </c>
      <c r="V88" s="17" t="str">
        <f>IF(Q88="","",RANK(Q88,$N88:$R88,1))</f>
        <v/>
      </c>
      <c r="W88" s="17" t="str">
        <f>IF(R88="","",RANK(R88,$N88:$R88,1))</f>
        <v/>
      </c>
      <c r="X88" s="18">
        <f>COUNT(S88:W88)</f>
        <v>2</v>
      </c>
      <c r="Y88" s="18">
        <f>COUNT(S88:T88)</f>
        <v>2</v>
      </c>
      <c r="Z88" s="18">
        <f>COUNT(U88,V88,W88)</f>
        <v>0</v>
      </c>
      <c r="AA88" s="19" t="str">
        <f>IF(X88&gt;1,"","no")</f>
        <v/>
      </c>
      <c r="AB88">
        <f>IF(Y88=2,(E88+G88)/(E$2+G$2),100)</f>
        <v>0.69978783592644977</v>
      </c>
      <c r="AC88">
        <f>IF(E88&lt;&gt;"",IF(I88&lt;&gt;"",(E88+I88)/(E$2+I$2),100),100)</f>
        <v>100</v>
      </c>
      <c r="AD88">
        <f>IF(E88&lt;&gt;"",IF(K88&lt;&gt;"",(E88+K88)/(E$2+K$2),100),100)</f>
        <v>100</v>
      </c>
      <c r="AE88">
        <f>IF(E88&lt;&gt;"",IF(M88&lt;&gt;"",(E88+M88)/(E$2+M$2),100),100)</f>
        <v>100</v>
      </c>
      <c r="AF88">
        <f>IF(G88&lt;&gt;"",IF(I88&lt;&gt;"",(G88+I88)/(G$2+I$2),100),100)</f>
        <v>100</v>
      </c>
      <c r="AG88">
        <f>IF(G88&lt;&gt;"",IF(K88&lt;&gt;"",(G88+K88)/(G$2+K$2),100),100)</f>
        <v>100</v>
      </c>
      <c r="AH88">
        <f>IF(G88&lt;&gt;"",IF(M88&lt;&gt;"",(G88+M88)/(G$2+M$2),100),100)</f>
        <v>100</v>
      </c>
      <c r="AI88">
        <f>MIN(AB88:AH88)</f>
        <v>0.69978783592644977</v>
      </c>
      <c r="AJ88" t="str">
        <f ca="1">OFFSET(AA$1,0,MATCH(AI88,AB88:AH88,0))</f>
        <v>CYC Mac</v>
      </c>
      <c r="AK88" t="str">
        <f ca="1">OFFSET(AA$2,0,MATCH(AI88,AB88:AH88,0))</f>
        <v>BYC Mac</v>
      </c>
      <c r="AL88" s="11">
        <f>RANK(AI88,AI$4:AI$104,1)</f>
        <v>85</v>
      </c>
    </row>
    <row r="89" spans="1:38">
      <c r="A89" s="1" t="str">
        <f>[1]Scoring!A85</f>
        <v>Swiftsure</v>
      </c>
      <c r="B89" s="1" t="str">
        <f>[1]Scoring!B85</f>
        <v>USA 40888</v>
      </c>
      <c r="C89" s="1" t="str">
        <f>[1]Scoring!E85</f>
        <v>Ronald C. Ehlert</v>
      </c>
      <c r="D89" s="16">
        <f>[1]Scoring!O85</f>
        <v>0.57425742574257421</v>
      </c>
      <c r="E89" s="16">
        <f>IF(D89="","",E$2*D89)</f>
        <v>1.1485148514851484</v>
      </c>
      <c r="F89" s="16">
        <f>[1]Scoring!Z85</f>
        <v>1</v>
      </c>
      <c r="G89" s="16">
        <f>IF(F89="","",G$2*F89)</f>
        <v>2</v>
      </c>
      <c r="H89" s="16">
        <f>[1]Scoring!AJ85</f>
        <v>0.95238095238095233</v>
      </c>
      <c r="I89" s="16">
        <f>IF(H89="","",I$2*H89)</f>
        <v>0.95238095238095233</v>
      </c>
      <c r="J89" s="16" t="str">
        <f>[1]Scoring!AR85</f>
        <v/>
      </c>
      <c r="K89" s="16" t="str">
        <f>IF(J89="","",K$2*J89)</f>
        <v/>
      </c>
      <c r="L89" s="16" t="str">
        <f>[1]Scoring!BA85</f>
        <v/>
      </c>
      <c r="M89" s="16" t="str">
        <f>IF(L89="","",M$2*L89)</f>
        <v/>
      </c>
      <c r="N89" s="17">
        <f>D89</f>
        <v>0.57425742574257421</v>
      </c>
      <c r="O89" s="17">
        <f>F89</f>
        <v>1</v>
      </c>
      <c r="P89" s="17">
        <f>H89</f>
        <v>0.95238095238095233</v>
      </c>
      <c r="Q89" s="17" t="str">
        <f>J89</f>
        <v/>
      </c>
      <c r="R89" s="17" t="str">
        <f>L89</f>
        <v/>
      </c>
      <c r="S89" s="17">
        <f>IF(N89="","",RANK(N89,$N89:$R89,1))</f>
        <v>1</v>
      </c>
      <c r="T89" s="17">
        <f>IF(O89="","",RANK(O89,$N89:$R89,1))</f>
        <v>3</v>
      </c>
      <c r="U89" s="17">
        <f>IF(P89="","",RANK(P89,$N89:$R89,1))</f>
        <v>2</v>
      </c>
      <c r="V89" s="17" t="str">
        <f>IF(Q89="","",RANK(Q89,$N89:$R89,1))</f>
        <v/>
      </c>
      <c r="W89" s="17" t="str">
        <f>IF(R89="","",RANK(R89,$N89:$R89,1))</f>
        <v/>
      </c>
      <c r="X89" s="18">
        <f>COUNT(S89:W89)</f>
        <v>3</v>
      </c>
      <c r="Y89" s="18">
        <f>COUNT(S89:T89)</f>
        <v>2</v>
      </c>
      <c r="Z89" s="18">
        <f>COUNT(U89,V89,W89)</f>
        <v>1</v>
      </c>
      <c r="AA89" s="19" t="str">
        <f>IF(X89&gt;1,"","no")</f>
        <v/>
      </c>
      <c r="AB89">
        <f>IF(Y89=2,(E89+G89)/(E$2+G$2),100)</f>
        <v>0.78712871287128716</v>
      </c>
      <c r="AC89">
        <f>IF(E89&lt;&gt;"",IF(I89&lt;&gt;"",(E89+I89)/(E$2+I$2),100),100)</f>
        <v>0.70029860128870025</v>
      </c>
      <c r="AD89">
        <f>IF(E89&lt;&gt;"",IF(K89&lt;&gt;"",(E89+K89)/(E$2+K$2),100),100)</f>
        <v>100</v>
      </c>
      <c r="AE89">
        <f>IF(E89&lt;&gt;"",IF(M89&lt;&gt;"",(E89+M89)/(E$2+M$2),100),100)</f>
        <v>100</v>
      </c>
      <c r="AF89">
        <f>IF(G89&lt;&gt;"",IF(I89&lt;&gt;"",(G89+I89)/(G$2+I$2),100),100)</f>
        <v>0.98412698412698418</v>
      </c>
      <c r="AG89">
        <f>IF(G89&lt;&gt;"",IF(K89&lt;&gt;"",(G89+K89)/(G$2+K$2),100),100)</f>
        <v>100</v>
      </c>
      <c r="AH89">
        <f>IF(G89&lt;&gt;"",IF(M89&lt;&gt;"",(G89+M89)/(G$2+M$2),100),100)</f>
        <v>100</v>
      </c>
      <c r="AI89">
        <f>MIN(AB89:AH89)</f>
        <v>0.70029860128870025</v>
      </c>
      <c r="AJ89" t="str">
        <f ca="1">OFFSET(AA$1,0,MATCH(AI89,AB89:AH89,0))</f>
        <v>CYC Mac</v>
      </c>
      <c r="AK89" t="str">
        <f ca="1">OFFSET(AA$2,0,MATCH(AI89,AB89:AH89,0))</f>
        <v>Queens</v>
      </c>
      <c r="AL89" s="11">
        <f>RANK(AI89,AI$4:AI$104,1)</f>
        <v>86</v>
      </c>
    </row>
    <row r="90" spans="1:38">
      <c r="A90" s="1" t="str">
        <f>[1]Scoring!A64</f>
        <v>Que Loco II</v>
      </c>
      <c r="B90" s="1" t="str">
        <f>[1]Scoring!B64</f>
        <v>USA 52818</v>
      </c>
      <c r="C90" s="1" t="str">
        <f>[1]Scoring!E64</f>
        <v>Dr. Bradley A Dykstra</v>
      </c>
      <c r="D90" s="16">
        <f>[1]Scoring!O64</f>
        <v>0.98019801980198018</v>
      </c>
      <c r="E90" s="16">
        <f>IF(D90="","",E$2*D90)</f>
        <v>1.9603960396039604</v>
      </c>
      <c r="F90" s="16" t="str">
        <f>[1]Scoring!Z64</f>
        <v/>
      </c>
      <c r="G90" s="16" t="str">
        <f>IF(F90="","",G$2*F90)</f>
        <v/>
      </c>
      <c r="H90" s="16">
        <f>[1]Scoring!AJ64</f>
        <v>0.20634920634920634</v>
      </c>
      <c r="I90" s="16">
        <f>IF(H90="","",I$2*H90)</f>
        <v>0.20634920634920634</v>
      </c>
      <c r="J90" s="16" t="str">
        <f>[1]Scoring!AR64</f>
        <v/>
      </c>
      <c r="K90" s="16" t="str">
        <f>IF(J90="","",K$2*J90)</f>
        <v/>
      </c>
      <c r="L90" s="16" t="str">
        <f>[1]Scoring!BA64</f>
        <v/>
      </c>
      <c r="M90" s="16" t="str">
        <f>IF(L90="","",M$2*L90)</f>
        <v/>
      </c>
      <c r="N90" s="17">
        <f>D90</f>
        <v>0.98019801980198018</v>
      </c>
      <c r="O90" s="17" t="str">
        <f>F90</f>
        <v/>
      </c>
      <c r="P90" s="17">
        <f>H90</f>
        <v>0.20634920634920634</v>
      </c>
      <c r="Q90" s="17" t="str">
        <f>J90</f>
        <v/>
      </c>
      <c r="R90" s="17" t="str">
        <f>L90</f>
        <v/>
      </c>
      <c r="S90" s="17">
        <f>IF(N90="","",RANK(N90,$N90:$R90,1))</f>
        <v>2</v>
      </c>
      <c r="T90" s="17" t="str">
        <f>IF(O90="","",RANK(O90,$N90:$R90,1))</f>
        <v/>
      </c>
      <c r="U90" s="17">
        <f>IF(P90="","",RANK(P90,$N90:$R90,1))</f>
        <v>1</v>
      </c>
      <c r="V90" s="17" t="str">
        <f>IF(Q90="","",RANK(Q90,$N90:$R90,1))</f>
        <v/>
      </c>
      <c r="W90" s="17" t="str">
        <f>IF(R90="","",RANK(R90,$N90:$R90,1))</f>
        <v/>
      </c>
      <c r="X90" s="18">
        <f>COUNT(S90:W90)</f>
        <v>2</v>
      </c>
      <c r="Y90" s="18">
        <f>COUNT(S90:T90)</f>
        <v>1</v>
      </c>
      <c r="Z90" s="18">
        <f>COUNT(U90,V90,W90)</f>
        <v>1</v>
      </c>
      <c r="AA90" s="19" t="str">
        <f>IF(X90&gt;1,"","no")</f>
        <v/>
      </c>
      <c r="AB90">
        <f>IF(Y90=2,(E90+G90)/(E$2+G$2),100)</f>
        <v>100</v>
      </c>
      <c r="AC90">
        <f>IF(E90&lt;&gt;"",IF(I90&lt;&gt;"",(E90+I90)/(E$2+I$2),100),100)</f>
        <v>0.72224841531772233</v>
      </c>
      <c r="AD90">
        <f>IF(E90&lt;&gt;"",IF(K90&lt;&gt;"",(E90+K90)/(E$2+K$2),100),100)</f>
        <v>100</v>
      </c>
      <c r="AE90">
        <f>IF(E90&lt;&gt;"",IF(M90&lt;&gt;"",(E90+M90)/(E$2+M$2),100),100)</f>
        <v>100</v>
      </c>
      <c r="AF90">
        <f>IF(G90&lt;&gt;"",IF(I90&lt;&gt;"",(G90+I90)/(G$2+I$2),100),100)</f>
        <v>100</v>
      </c>
      <c r="AG90">
        <f>IF(G90&lt;&gt;"",IF(K90&lt;&gt;"",(G90+K90)/(G$2+K$2),100),100)</f>
        <v>100</v>
      </c>
      <c r="AH90">
        <f>IF(G90&lt;&gt;"",IF(M90&lt;&gt;"",(G90+M90)/(G$2+M$2),100),100)</f>
        <v>100</v>
      </c>
      <c r="AI90">
        <f>MIN(AB90:AH90)</f>
        <v>0.72224841531772233</v>
      </c>
      <c r="AJ90" t="str">
        <f ca="1">OFFSET(AA$1,0,MATCH(AI90,AB90:AH90,0))</f>
        <v>CYC Mac</v>
      </c>
      <c r="AK90" t="str">
        <f ca="1">OFFSET(AA$2,0,MATCH(AI90,AB90:AH90,0))</f>
        <v>Queens</v>
      </c>
      <c r="AL90" s="11">
        <f>RANK(AI90,AI$4:AI$104,1)</f>
        <v>87</v>
      </c>
    </row>
    <row r="91" spans="1:38">
      <c r="A91" s="1" t="str">
        <f>[1]Scoring!A16</f>
        <v>Chance</v>
      </c>
      <c r="B91" s="1" t="str">
        <f>[1]Scoring!B16</f>
        <v>USA 97503</v>
      </c>
      <c r="C91" s="1" t="str">
        <f>[1]Scoring!E16</f>
        <v>Patricia and Michael Brotz</v>
      </c>
      <c r="D91" s="16">
        <f>[1]Scoring!O16</f>
        <v>0.60396039603960394</v>
      </c>
      <c r="E91" s="16">
        <f>IF(D91="","",E$2*D91)</f>
        <v>1.2079207920792079</v>
      </c>
      <c r="F91" s="16" t="str">
        <f>[1]Scoring!Z16</f>
        <v/>
      </c>
      <c r="G91" s="16" t="str">
        <f>IF(F91="","",G$2*F91)</f>
        <v/>
      </c>
      <c r="H91" s="16">
        <f>[1]Scoring!AJ16</f>
        <v>1</v>
      </c>
      <c r="I91" s="16">
        <f>IF(H91="","",I$2*H91)</f>
        <v>1</v>
      </c>
      <c r="J91" s="16" t="str">
        <f>[1]Scoring!AR16</f>
        <v/>
      </c>
      <c r="K91" s="16" t="str">
        <f>IF(J91="","",K$2*J91)</f>
        <v/>
      </c>
      <c r="L91" s="16" t="str">
        <f>[1]Scoring!BA16</f>
        <v/>
      </c>
      <c r="M91" s="16" t="str">
        <f>IF(L91="","",M$2*L91)</f>
        <v/>
      </c>
      <c r="N91" s="17">
        <f>D91</f>
        <v>0.60396039603960394</v>
      </c>
      <c r="O91" s="17" t="str">
        <f>F91</f>
        <v/>
      </c>
      <c r="P91" s="17">
        <f>H91</f>
        <v>1</v>
      </c>
      <c r="Q91" s="17" t="str">
        <f>J91</f>
        <v/>
      </c>
      <c r="R91" s="17" t="str">
        <f>L91</f>
        <v/>
      </c>
      <c r="S91" s="17">
        <f>IF(N91="","",RANK(N91,$N91:$R91,1))</f>
        <v>1</v>
      </c>
      <c r="T91" s="17" t="str">
        <f>IF(O91="","",RANK(O91,$N91:$R91,1))</f>
        <v/>
      </c>
      <c r="U91" s="17">
        <f>IF(P91="","",RANK(P91,$N91:$R91,1))</f>
        <v>2</v>
      </c>
      <c r="V91" s="17" t="str">
        <f>IF(Q91="","",RANK(Q91,$N91:$R91,1))</f>
        <v/>
      </c>
      <c r="W91" s="17" t="str">
        <f>IF(R91="","",RANK(R91,$N91:$R91,1))</f>
        <v/>
      </c>
      <c r="X91" s="18">
        <f>COUNT(S91:W91)</f>
        <v>2</v>
      </c>
      <c r="Y91" s="18">
        <f>COUNT(S91:T91)</f>
        <v>1</v>
      </c>
      <c r="Z91" s="18">
        <f>COUNT(U91,V91,W91)</f>
        <v>1</v>
      </c>
      <c r="AA91" s="19" t="str">
        <f>IF(X91&gt;1,"","no")</f>
        <v/>
      </c>
      <c r="AB91">
        <f>IF(Y91=2,(E91+G91)/(E$2+G$2),100)</f>
        <v>100</v>
      </c>
      <c r="AC91">
        <f>IF(E91&lt;&gt;"",IF(I91&lt;&gt;"",(E91+I91)/(E$2+I$2),100),100)</f>
        <v>0.735973597359736</v>
      </c>
      <c r="AD91">
        <f>IF(E91&lt;&gt;"",IF(K91&lt;&gt;"",(E91+K91)/(E$2+K$2),100),100)</f>
        <v>100</v>
      </c>
      <c r="AE91">
        <f>IF(E91&lt;&gt;"",IF(M91&lt;&gt;"",(E91+M91)/(E$2+M$2),100),100)</f>
        <v>100</v>
      </c>
      <c r="AF91">
        <f>IF(G91&lt;&gt;"",IF(I91&lt;&gt;"",(G91+I91)/(G$2+I$2),100),100)</f>
        <v>100</v>
      </c>
      <c r="AG91">
        <f>IF(G91&lt;&gt;"",IF(K91&lt;&gt;"",(G91+K91)/(G$2+K$2),100),100)</f>
        <v>100</v>
      </c>
      <c r="AH91">
        <f>IF(G91&lt;&gt;"",IF(M91&lt;&gt;"",(G91+M91)/(G$2+M$2),100),100)</f>
        <v>100</v>
      </c>
      <c r="AI91">
        <f>MIN(AB91:AH91)</f>
        <v>0.735973597359736</v>
      </c>
      <c r="AJ91" t="str">
        <f ca="1">OFFSET(AA$1,0,MATCH(AI91,AB91:AH91,0))</f>
        <v>CYC Mac</v>
      </c>
      <c r="AK91" t="str">
        <f ca="1">OFFSET(AA$2,0,MATCH(AI91,AB91:AH91,0))</f>
        <v>Queens</v>
      </c>
      <c r="AL91" s="11">
        <f>RANK(AI91,AI$4:AI$104,1)</f>
        <v>88</v>
      </c>
    </row>
    <row r="92" spans="1:38">
      <c r="A92" s="1" t="str">
        <f>[1]Scoring!A59</f>
        <v>Patriot</v>
      </c>
      <c r="B92" s="1" t="str">
        <f>[1]Scoring!B59</f>
        <v>USA 381</v>
      </c>
      <c r="C92" s="1" t="str">
        <f>[1]Scoring!E59</f>
        <v>Laura Studders</v>
      </c>
      <c r="D92" s="16">
        <f>[1]Scoring!O59</f>
        <v>0.8910891089108911</v>
      </c>
      <c r="E92" s="16">
        <f>IF(D92="","",E$2*D92)</f>
        <v>1.7821782178217822</v>
      </c>
      <c r="F92" s="16" t="str">
        <f>[1]Scoring!Z59</f>
        <v/>
      </c>
      <c r="G92" s="16" t="str">
        <f>IF(F92="","",G$2*F92)</f>
        <v/>
      </c>
      <c r="H92" s="16">
        <f>[1]Scoring!AJ59</f>
        <v>0.46031746031746029</v>
      </c>
      <c r="I92" s="16">
        <f>IF(H92="","",I$2*H92)</f>
        <v>0.46031746031746029</v>
      </c>
      <c r="J92" s="16" t="str">
        <f>[1]Scoring!AR59</f>
        <v/>
      </c>
      <c r="K92" s="16" t="str">
        <f>IF(J92="","",K$2*J92)</f>
        <v/>
      </c>
      <c r="L92" s="16" t="str">
        <f>[1]Scoring!BA59</f>
        <v/>
      </c>
      <c r="M92" s="16" t="str">
        <f>IF(L92="","",M$2*L92)</f>
        <v/>
      </c>
      <c r="N92" s="17">
        <f>D92</f>
        <v>0.8910891089108911</v>
      </c>
      <c r="O92" s="17" t="str">
        <f>F92</f>
        <v/>
      </c>
      <c r="P92" s="17">
        <f>H92</f>
        <v>0.46031746031746029</v>
      </c>
      <c r="Q92" s="17" t="str">
        <f>J92</f>
        <v/>
      </c>
      <c r="R92" s="17" t="str">
        <f>L92</f>
        <v/>
      </c>
      <c r="S92" s="17">
        <f>IF(N92="","",RANK(N92,$N92:$R92,1))</f>
        <v>2</v>
      </c>
      <c r="T92" s="17" t="str">
        <f>IF(O92="","",RANK(O92,$N92:$R92,1))</f>
        <v/>
      </c>
      <c r="U92" s="17">
        <f>IF(P92="","",RANK(P92,$N92:$R92,1))</f>
        <v>1</v>
      </c>
      <c r="V92" s="17" t="str">
        <f>IF(Q92="","",RANK(Q92,$N92:$R92,1))</f>
        <v/>
      </c>
      <c r="W92" s="17" t="str">
        <f>IF(R92="","",RANK(R92,$N92:$R92,1))</f>
        <v/>
      </c>
      <c r="X92" s="18">
        <f>COUNT(S92:W92)</f>
        <v>2</v>
      </c>
      <c r="Y92" s="18">
        <f>COUNT(S92:T92)</f>
        <v>1</v>
      </c>
      <c r="Z92" s="18">
        <f>COUNT(U92,V92,W92)</f>
        <v>1</v>
      </c>
      <c r="AA92" s="19" t="str">
        <f>IF(X92&gt;1,"","no")</f>
        <v/>
      </c>
      <c r="AB92">
        <f>IF(Y92=2,(E92+G92)/(E$2+G$2),100)</f>
        <v>100</v>
      </c>
      <c r="AC92">
        <f>IF(E92&lt;&gt;"",IF(I92&lt;&gt;"",(E92+I92)/(E$2+I$2),100),100)</f>
        <v>0.74749855937974752</v>
      </c>
      <c r="AD92">
        <f>IF(E92&lt;&gt;"",IF(K92&lt;&gt;"",(E92+K92)/(E$2+K$2),100),100)</f>
        <v>100</v>
      </c>
      <c r="AE92">
        <f>IF(E92&lt;&gt;"",IF(M92&lt;&gt;"",(E92+M92)/(E$2+M$2),100),100)</f>
        <v>100</v>
      </c>
      <c r="AF92">
        <f>IF(G92&lt;&gt;"",IF(I92&lt;&gt;"",(G92+I92)/(G$2+I$2),100),100)</f>
        <v>100</v>
      </c>
      <c r="AG92">
        <f>IF(G92&lt;&gt;"",IF(K92&lt;&gt;"",(G92+K92)/(G$2+K$2),100),100)</f>
        <v>100</v>
      </c>
      <c r="AH92">
        <f>IF(G92&lt;&gt;"",IF(M92&lt;&gt;"",(G92+M92)/(G$2+M$2),100),100)</f>
        <v>100</v>
      </c>
      <c r="AI92">
        <f>MIN(AB92:AH92)</f>
        <v>0.74749855937974752</v>
      </c>
      <c r="AJ92" t="str">
        <f ca="1">OFFSET(AA$1,0,MATCH(AI92,AB92:AH92,0))</f>
        <v>CYC Mac</v>
      </c>
      <c r="AK92" t="str">
        <f ca="1">OFFSET(AA$2,0,MATCH(AI92,AB92:AH92,0))</f>
        <v>Queens</v>
      </c>
      <c r="AL92" s="11">
        <f>RANK(AI92,AI$4:AI$104,1)</f>
        <v>89</v>
      </c>
    </row>
    <row r="93" spans="1:38">
      <c r="A93" s="1" t="str">
        <f>[1]Scoring!A25</f>
        <v>Denali^2</v>
      </c>
      <c r="B93" s="1" t="str">
        <f>[1]Scoring!B25</f>
        <v>USA 84002</v>
      </c>
      <c r="C93" s="1" t="str">
        <f>[1]Scoring!E25</f>
        <v>William F. McKinley</v>
      </c>
      <c r="D93" s="16">
        <f>[1]Scoring!O25</f>
        <v>0.80198019801980203</v>
      </c>
      <c r="E93" s="16">
        <f>IF(D93="","",E$2*D93)</f>
        <v>1.6039603960396041</v>
      </c>
      <c r="F93" s="16">
        <f>[1]Scoring!Z25</f>
        <v>0.7678571428571429</v>
      </c>
      <c r="G93" s="16">
        <f>IF(F93="","",G$2*F93)</f>
        <v>1.5357142857142858</v>
      </c>
      <c r="H93" s="16" t="str">
        <f>[1]Scoring!AJ25</f>
        <v/>
      </c>
      <c r="I93" s="16" t="str">
        <f>IF(H93="","",I$2*H93)</f>
        <v/>
      </c>
      <c r="J93" s="16" t="str">
        <f>[1]Scoring!AR25</f>
        <v/>
      </c>
      <c r="K93" s="16" t="str">
        <f>IF(J93="","",K$2*J93)</f>
        <v/>
      </c>
      <c r="L93" s="16" t="str">
        <f>[1]Scoring!BA25</f>
        <v/>
      </c>
      <c r="M93" s="16" t="str">
        <f>IF(L93="","",M$2*L93)</f>
        <v/>
      </c>
      <c r="N93" s="17">
        <f>D93</f>
        <v>0.80198019801980203</v>
      </c>
      <c r="O93" s="17">
        <f>F93</f>
        <v>0.7678571428571429</v>
      </c>
      <c r="P93" s="17" t="str">
        <f>H93</f>
        <v/>
      </c>
      <c r="Q93" s="17" t="str">
        <f>J93</f>
        <v/>
      </c>
      <c r="R93" s="17" t="str">
        <f>L93</f>
        <v/>
      </c>
      <c r="S93" s="17">
        <f>IF(N93="","",RANK(N93,$N93:$R93,1))</f>
        <v>2</v>
      </c>
      <c r="T93" s="17">
        <f>IF(O93="","",RANK(O93,$N93:$R93,1))</f>
        <v>1</v>
      </c>
      <c r="U93" s="17" t="str">
        <f>IF(P93="","",RANK(P93,$N93:$R93,1))</f>
        <v/>
      </c>
      <c r="V93" s="17" t="str">
        <f>IF(Q93="","",RANK(Q93,$N93:$R93,1))</f>
        <v/>
      </c>
      <c r="W93" s="17" t="str">
        <f>IF(R93="","",RANK(R93,$N93:$R93,1))</f>
        <v/>
      </c>
      <c r="X93" s="18">
        <f>COUNT(S93:W93)</f>
        <v>2</v>
      </c>
      <c r="Y93" s="18">
        <f>COUNT(S93:T93)</f>
        <v>2</v>
      </c>
      <c r="Z93" s="18">
        <f>COUNT(U93,V93,W93)</f>
        <v>0</v>
      </c>
      <c r="AA93" s="19" t="str">
        <f>IF(X93&gt;1,"","no")</f>
        <v/>
      </c>
      <c r="AB93">
        <f>IF(Y93=2,(E93+G93)/(E$2+G$2),100)</f>
        <v>0.78491867043847252</v>
      </c>
      <c r="AC93">
        <f>IF(E93&lt;&gt;"",IF(I93&lt;&gt;"",(E93+I93)/(E$2+I$2),100),100)</f>
        <v>100</v>
      </c>
      <c r="AD93">
        <f>IF(E93&lt;&gt;"",IF(K93&lt;&gt;"",(E93+K93)/(E$2+K$2),100),100)</f>
        <v>100</v>
      </c>
      <c r="AE93">
        <f>IF(E93&lt;&gt;"",IF(M93&lt;&gt;"",(E93+M93)/(E$2+M$2),100),100)</f>
        <v>100</v>
      </c>
      <c r="AF93">
        <f>IF(G93&lt;&gt;"",IF(I93&lt;&gt;"",(G93+I93)/(G$2+I$2),100),100)</f>
        <v>100</v>
      </c>
      <c r="AG93">
        <f>IF(G93&lt;&gt;"",IF(K93&lt;&gt;"",(G93+K93)/(G$2+K$2),100),100)</f>
        <v>100</v>
      </c>
      <c r="AH93">
        <f>IF(G93&lt;&gt;"",IF(M93&lt;&gt;"",(G93+M93)/(G$2+M$2),100),100)</f>
        <v>100</v>
      </c>
      <c r="AI93">
        <f>MIN(AB93:AH93)</f>
        <v>0.78491867043847252</v>
      </c>
      <c r="AJ93" t="str">
        <f ca="1">OFFSET(AA$1,0,MATCH(AI93,AB93:AH93,0))</f>
        <v>CYC Mac</v>
      </c>
      <c r="AK93" t="str">
        <f ca="1">OFFSET(AA$2,0,MATCH(AI93,AB93:AH93,0))</f>
        <v>BYC Mac</v>
      </c>
      <c r="AL93" s="11">
        <f>RANK(AI93,AI$4:AI$104,1)</f>
        <v>90</v>
      </c>
    </row>
    <row r="94" spans="1:38">
      <c r="A94" s="1" t="str">
        <f>[1]Scoring!A60</f>
        <v>Peerless</v>
      </c>
      <c r="B94" s="1" t="str">
        <f>[1]Scoring!B60</f>
        <v>USA 110</v>
      </c>
      <c r="C94" s="1" t="str">
        <f>[1]Scoring!E60</f>
        <v>Andrew J Price</v>
      </c>
      <c r="D94" s="16">
        <f>[1]Scoring!O60</f>
        <v>0.70297029702970293</v>
      </c>
      <c r="E94" s="16">
        <f>IF(D94="","",E$2*D94)</f>
        <v>1.4059405940594059</v>
      </c>
      <c r="F94" s="16" t="str">
        <f>[1]Scoring!Z60</f>
        <v/>
      </c>
      <c r="G94" s="16" t="str">
        <f>IF(F94="","",G$2*F94)</f>
        <v/>
      </c>
      <c r="H94" s="16">
        <f>[1]Scoring!AJ60</f>
        <v>0.96825396825396826</v>
      </c>
      <c r="I94" s="16">
        <f>IF(H94="","",I$2*H94)</f>
        <v>0.96825396825396826</v>
      </c>
      <c r="J94" s="16" t="str">
        <f>[1]Scoring!AR60</f>
        <v/>
      </c>
      <c r="K94" s="16" t="str">
        <f>IF(J94="","",K$2*J94)</f>
        <v/>
      </c>
      <c r="L94" s="16" t="str">
        <f>[1]Scoring!BA60</f>
        <v/>
      </c>
      <c r="M94" s="16" t="str">
        <f>IF(L94="","",M$2*L94)</f>
        <v/>
      </c>
      <c r="N94" s="17">
        <f>D94</f>
        <v>0.70297029702970293</v>
      </c>
      <c r="O94" s="17" t="str">
        <f>F94</f>
        <v/>
      </c>
      <c r="P94" s="17">
        <f>H94</f>
        <v>0.96825396825396826</v>
      </c>
      <c r="Q94" s="17" t="str">
        <f>J94</f>
        <v/>
      </c>
      <c r="R94" s="17" t="str">
        <f>L94</f>
        <v/>
      </c>
      <c r="S94" s="17">
        <f>IF(N94="","",RANK(N94,$N94:$R94,1))</f>
        <v>1</v>
      </c>
      <c r="T94" s="17" t="str">
        <f>IF(O94="","",RANK(O94,$N94:$R94,1))</f>
        <v/>
      </c>
      <c r="U94" s="17">
        <f>IF(P94="","",RANK(P94,$N94:$R94,1))</f>
        <v>2</v>
      </c>
      <c r="V94" s="17" t="str">
        <f>IF(Q94="","",RANK(Q94,$N94:$R94,1))</f>
        <v/>
      </c>
      <c r="W94" s="17" t="str">
        <f>IF(R94="","",RANK(R94,$N94:$R94,1))</f>
        <v/>
      </c>
      <c r="X94" s="18">
        <f>COUNT(S94:W94)</f>
        <v>2</v>
      </c>
      <c r="Y94" s="18">
        <f>COUNT(S94:T94)</f>
        <v>1</v>
      </c>
      <c r="Z94" s="18">
        <f>COUNT(U94,V94,W94)</f>
        <v>1</v>
      </c>
      <c r="AA94" s="19" t="str">
        <f>IF(X94&gt;1,"","no")</f>
        <v/>
      </c>
      <c r="AB94">
        <f>IF(Y94=2,(E94+G94)/(E$2+G$2),100)</f>
        <v>100</v>
      </c>
      <c r="AC94">
        <f>IF(E94&lt;&gt;"",IF(I94&lt;&gt;"",(E94+I94)/(E$2+I$2),100),100)</f>
        <v>0.79139818743779144</v>
      </c>
      <c r="AD94">
        <f>IF(E94&lt;&gt;"",IF(K94&lt;&gt;"",(E94+K94)/(E$2+K$2),100),100)</f>
        <v>100</v>
      </c>
      <c r="AE94">
        <f>IF(E94&lt;&gt;"",IF(M94&lt;&gt;"",(E94+M94)/(E$2+M$2),100),100)</f>
        <v>100</v>
      </c>
      <c r="AF94">
        <f>IF(G94&lt;&gt;"",IF(I94&lt;&gt;"",(G94+I94)/(G$2+I$2),100),100)</f>
        <v>100</v>
      </c>
      <c r="AG94">
        <f>IF(G94&lt;&gt;"",IF(K94&lt;&gt;"",(G94+K94)/(G$2+K$2),100),100)</f>
        <v>100</v>
      </c>
      <c r="AH94">
        <f>IF(G94&lt;&gt;"",IF(M94&lt;&gt;"",(G94+M94)/(G$2+M$2),100),100)</f>
        <v>100</v>
      </c>
      <c r="AI94">
        <f>MIN(AB94:AH94)</f>
        <v>0.79139818743779144</v>
      </c>
      <c r="AJ94" t="str">
        <f ca="1">OFFSET(AA$1,0,MATCH(AI94,AB94:AH94,0))</f>
        <v>CYC Mac</v>
      </c>
      <c r="AK94" t="str">
        <f ca="1">OFFSET(AA$2,0,MATCH(AI94,AB94:AH94,0))</f>
        <v>Queens</v>
      </c>
      <c r="AL94" s="11">
        <f>RANK(AI94,AI$4:AI$104,1)</f>
        <v>91</v>
      </c>
    </row>
    <row r="95" spans="1:38">
      <c r="A95" s="1" t="str">
        <f>[1]Scoring!A56</f>
        <v>Ocean</v>
      </c>
      <c r="B95" s="1" t="str">
        <f>[1]Scoring!B56</f>
        <v>USA 7779</v>
      </c>
      <c r="C95" s="1" t="str">
        <f>[1]Scoring!E56</f>
        <v>Gary Feracota - Jim Banovitz</v>
      </c>
      <c r="D95" s="16">
        <f>[1]Scoring!O56</f>
        <v>0.97029702970297027</v>
      </c>
      <c r="E95" s="16">
        <f>IF(D95="","",E$2*D95)</f>
        <v>1.9405940594059405</v>
      </c>
      <c r="F95" s="16">
        <f>[1]Scoring!Z56</f>
        <v>0.9285714285714286</v>
      </c>
      <c r="G95" s="16">
        <f>IF(F95="","",G$2*F95)</f>
        <v>1.8571428571428572</v>
      </c>
      <c r="H95" s="16">
        <f>[1]Scoring!AJ56</f>
        <v>0.55555555555555558</v>
      </c>
      <c r="I95" s="16">
        <f>IF(H95="","",I$2*H95)</f>
        <v>0.55555555555555558</v>
      </c>
      <c r="J95" s="16" t="str">
        <f>[1]Scoring!AR56</f>
        <v/>
      </c>
      <c r="K95" s="16" t="str">
        <f>IF(J95="","",K$2*J95)</f>
        <v/>
      </c>
      <c r="L95" s="16" t="str">
        <f>[1]Scoring!BA56</f>
        <v/>
      </c>
      <c r="M95" s="16" t="str">
        <f>IF(L95="","",M$2*L95)</f>
        <v/>
      </c>
      <c r="N95" s="17">
        <f>D95</f>
        <v>0.97029702970297027</v>
      </c>
      <c r="O95" s="17">
        <f>F95</f>
        <v>0.9285714285714286</v>
      </c>
      <c r="P95" s="17">
        <f>H95</f>
        <v>0.55555555555555558</v>
      </c>
      <c r="Q95" s="17" t="str">
        <f>J95</f>
        <v/>
      </c>
      <c r="R95" s="17" t="str">
        <f>L95</f>
        <v/>
      </c>
      <c r="S95" s="17">
        <f>IF(N95="","",RANK(N95,$N95:$R95,1))</f>
        <v>3</v>
      </c>
      <c r="T95" s="17">
        <f>IF(O95="","",RANK(O95,$N95:$R95,1))</f>
        <v>2</v>
      </c>
      <c r="U95" s="17">
        <f>IF(P95="","",RANK(P95,$N95:$R95,1))</f>
        <v>1</v>
      </c>
      <c r="V95" s="17" t="str">
        <f>IF(Q95="","",RANK(Q95,$N95:$R95,1))</f>
        <v/>
      </c>
      <c r="W95" s="17" t="str">
        <f>IF(R95="","",RANK(R95,$N95:$R95,1))</f>
        <v/>
      </c>
      <c r="X95" s="18">
        <f>COUNT(S95:W95)</f>
        <v>3</v>
      </c>
      <c r="Y95" s="18">
        <f>COUNT(S95:T95)</f>
        <v>2</v>
      </c>
      <c r="Z95" s="18">
        <f>COUNT(U95,V95,W95)</f>
        <v>1</v>
      </c>
      <c r="AA95" s="19" t="str">
        <f>IF(X95&gt;1,"","no")</f>
        <v/>
      </c>
      <c r="AB95">
        <f>IF(Y95=2,(E95+G95)/(E$2+G$2),100)</f>
        <v>0.94943422913719944</v>
      </c>
      <c r="AC95">
        <f>IF(E95&lt;&gt;"",IF(I95&lt;&gt;"",(E95+I95)/(E$2+I$2),100),100)</f>
        <v>0.83204987165383193</v>
      </c>
      <c r="AD95">
        <f>IF(E95&lt;&gt;"",IF(K95&lt;&gt;"",(E95+K95)/(E$2+K$2),100),100)</f>
        <v>100</v>
      </c>
      <c r="AE95">
        <f>IF(E95&lt;&gt;"",IF(M95&lt;&gt;"",(E95+M95)/(E$2+M$2),100),100)</f>
        <v>100</v>
      </c>
      <c r="AF95">
        <f>IF(G95&lt;&gt;"",IF(I95&lt;&gt;"",(G95+I95)/(G$2+I$2),100),100)</f>
        <v>0.8042328042328043</v>
      </c>
      <c r="AG95">
        <f>IF(G95&lt;&gt;"",IF(K95&lt;&gt;"",(G95+K95)/(G$2+K$2),100),100)</f>
        <v>100</v>
      </c>
      <c r="AH95">
        <f>IF(G95&lt;&gt;"",IF(M95&lt;&gt;"",(G95+M95)/(G$2+M$2),100),100)</f>
        <v>100</v>
      </c>
      <c r="AI95">
        <f>MIN(AB95:AH95)</f>
        <v>0.8042328042328043</v>
      </c>
      <c r="AJ95" t="str">
        <f ca="1">OFFSET(AA$1,0,MATCH(AI95,AB95:AH95,0))</f>
        <v>BYC Mac</v>
      </c>
      <c r="AK95" t="str">
        <f ca="1">OFFSET(AA$2,0,MATCH(AI95,AB95:AH95,0))</f>
        <v>Queens</v>
      </c>
      <c r="AL95" s="11">
        <f>RANK(AI95,AI$4:AI$104,1)</f>
        <v>92</v>
      </c>
    </row>
    <row r="96" spans="1:38">
      <c r="A96" s="1" t="str">
        <f>[1]Scoring!A77</f>
        <v>Smokin' J</v>
      </c>
      <c r="B96" s="1" t="str">
        <f>[1]Scoring!B77</f>
        <v>USA 643</v>
      </c>
      <c r="C96" s="1" t="str">
        <f>[1]Scoring!E77</f>
        <v>Michael Ludtke</v>
      </c>
      <c r="D96" s="16">
        <f>[1]Scoring!O77</f>
        <v>0.87128712871287128</v>
      </c>
      <c r="E96" s="16">
        <f>IF(D96="","",E$2*D96)</f>
        <v>1.7425742574257426</v>
      </c>
      <c r="F96" s="16" t="str">
        <f>[1]Scoring!Z77</f>
        <v/>
      </c>
      <c r="G96" s="16" t="str">
        <f>IF(F96="","",G$2*F96)</f>
        <v/>
      </c>
      <c r="H96" s="16">
        <f>[1]Scoring!AJ77</f>
        <v>0.7142857142857143</v>
      </c>
      <c r="I96" s="16">
        <f>IF(H96="","",I$2*H96)</f>
        <v>0.7142857142857143</v>
      </c>
      <c r="J96" s="16" t="str">
        <f>[1]Scoring!AR77</f>
        <v/>
      </c>
      <c r="K96" s="16" t="str">
        <f>IF(J96="","",K$2*J96)</f>
        <v/>
      </c>
      <c r="L96" s="16" t="str">
        <f>[1]Scoring!BA77</f>
        <v/>
      </c>
      <c r="M96" s="16" t="str">
        <f>IF(L96="","",M$2*L96)</f>
        <v/>
      </c>
      <c r="N96" s="17">
        <f>D96</f>
        <v>0.87128712871287128</v>
      </c>
      <c r="O96" s="17" t="str">
        <f>F96</f>
        <v/>
      </c>
      <c r="P96" s="17">
        <f>H96</f>
        <v>0.7142857142857143</v>
      </c>
      <c r="Q96" s="17" t="str">
        <f>J96</f>
        <v/>
      </c>
      <c r="R96" s="17" t="str">
        <f>L96</f>
        <v/>
      </c>
      <c r="S96" s="17">
        <f>IF(N96="","",RANK(N96,$N96:$R96,1))</f>
        <v>2</v>
      </c>
      <c r="T96" s="17" t="str">
        <f>IF(O96="","",RANK(O96,$N96:$R96,1))</f>
        <v/>
      </c>
      <c r="U96" s="17">
        <f>IF(P96="","",RANK(P96,$N96:$R96,1))</f>
        <v>1</v>
      </c>
      <c r="V96" s="17" t="str">
        <f>IF(Q96="","",RANK(Q96,$N96:$R96,1))</f>
        <v/>
      </c>
      <c r="W96" s="17" t="str">
        <f>IF(R96="","",RANK(R96,$N96:$R96,1))</f>
        <v/>
      </c>
      <c r="X96" s="18">
        <f>COUNT(S96:W96)</f>
        <v>2</v>
      </c>
      <c r="Y96" s="18">
        <f>COUNT(S96:T96)</f>
        <v>1</v>
      </c>
      <c r="Z96" s="18">
        <f>COUNT(U96,V96,W96)</f>
        <v>1</v>
      </c>
      <c r="AA96" s="19" t="str">
        <f>IF(X96&gt;1,"","no")</f>
        <v/>
      </c>
      <c r="AB96">
        <f>IF(Y96=2,(E96+G96)/(E$2+G$2),100)</f>
        <v>100</v>
      </c>
      <c r="AC96">
        <f>IF(E96&lt;&gt;"",IF(I96&lt;&gt;"",(E96+I96)/(E$2+I$2),100),100)</f>
        <v>0.81895332390381892</v>
      </c>
      <c r="AD96">
        <f>IF(E96&lt;&gt;"",IF(K96&lt;&gt;"",(E96+K96)/(E$2+K$2),100),100)</f>
        <v>100</v>
      </c>
      <c r="AE96">
        <f>IF(E96&lt;&gt;"",IF(M96&lt;&gt;"",(E96+M96)/(E$2+M$2),100),100)</f>
        <v>100</v>
      </c>
      <c r="AF96">
        <f>IF(G96&lt;&gt;"",IF(I96&lt;&gt;"",(G96+I96)/(G$2+I$2),100),100)</f>
        <v>100</v>
      </c>
      <c r="AG96">
        <f>IF(G96&lt;&gt;"",IF(K96&lt;&gt;"",(G96+K96)/(G$2+K$2),100),100)</f>
        <v>100</v>
      </c>
      <c r="AH96">
        <f>IF(G96&lt;&gt;"",IF(M96&lt;&gt;"",(G96+M96)/(G$2+M$2),100),100)</f>
        <v>100</v>
      </c>
      <c r="AI96">
        <f>MIN(AB96:AH96)</f>
        <v>0.81895332390381892</v>
      </c>
      <c r="AJ96" t="str">
        <f ca="1">OFFSET(AA$1,0,MATCH(AI96,AB96:AH96,0))</f>
        <v>CYC Mac</v>
      </c>
      <c r="AK96" t="str">
        <f ca="1">OFFSET(AA$2,0,MATCH(AI96,AB96:AH96,0))</f>
        <v>Queens</v>
      </c>
      <c r="AL96" s="11">
        <f>RANK(AI96,AI$4:AI$104,1)</f>
        <v>93</v>
      </c>
    </row>
    <row r="97" spans="1:38">
      <c r="A97" s="1" t="str">
        <f>[1]Scoring!A97</f>
        <v>Wavelength</v>
      </c>
      <c r="B97" s="1" t="str">
        <f>[1]Scoring!B97</f>
        <v>USA 31796</v>
      </c>
      <c r="C97" s="1" t="str">
        <f>[1]Scoring!E97</f>
        <v>Bill and Rich Stark</v>
      </c>
      <c r="D97" s="16">
        <f>[1]Scoring!O97</f>
        <v>0.78217821782178221</v>
      </c>
      <c r="E97" s="16">
        <f>IF(D97="","",E$2*D97)</f>
        <v>1.5643564356435644</v>
      </c>
      <c r="F97" s="16" t="str">
        <f>[1]Scoring!Z97</f>
        <v/>
      </c>
      <c r="G97" s="16" t="str">
        <f>IF(F97="","",G$2*F97)</f>
        <v/>
      </c>
      <c r="H97" s="16">
        <f>[1]Scoring!AJ97</f>
        <v>0.92063492063492058</v>
      </c>
      <c r="I97" s="16">
        <f>IF(H97="","",I$2*H97)</f>
        <v>0.92063492063492058</v>
      </c>
      <c r="J97" s="16" t="str">
        <f>[1]Scoring!AR97</f>
        <v/>
      </c>
      <c r="K97" s="16" t="str">
        <f>IF(J97="","",K$2*J97)</f>
        <v/>
      </c>
      <c r="L97" s="16" t="str">
        <f>[1]Scoring!BA97</f>
        <v/>
      </c>
      <c r="M97" s="16" t="str">
        <f>IF(L97="","",M$2*L97)</f>
        <v/>
      </c>
      <c r="N97" s="17">
        <f>D97</f>
        <v>0.78217821782178221</v>
      </c>
      <c r="O97" s="17" t="str">
        <f>F97</f>
        <v/>
      </c>
      <c r="P97" s="17">
        <f>H97</f>
        <v>0.92063492063492058</v>
      </c>
      <c r="Q97" s="17" t="str">
        <f>J97</f>
        <v/>
      </c>
      <c r="R97" s="17" t="str">
        <f>L97</f>
        <v/>
      </c>
      <c r="S97" s="17">
        <f>IF(N97="","",RANK(N97,$N97:$R97,1))</f>
        <v>1</v>
      </c>
      <c r="T97" s="17" t="str">
        <f>IF(O97="","",RANK(O97,$N97:$R97,1))</f>
        <v/>
      </c>
      <c r="U97" s="17">
        <f>IF(P97="","",RANK(P97,$N97:$R97,1))</f>
        <v>2</v>
      </c>
      <c r="V97" s="17" t="str">
        <f>IF(Q97="","",RANK(Q97,$N97:$R97,1))</f>
        <v/>
      </c>
      <c r="W97" s="17" t="str">
        <f>IF(R97="","",RANK(R97,$N97:$R97,1))</f>
        <v/>
      </c>
      <c r="X97" s="18">
        <f>COUNT(S97:W97)</f>
        <v>2</v>
      </c>
      <c r="Y97" s="18">
        <f>COUNT(S97:T97)</f>
        <v>1</v>
      </c>
      <c r="Z97" s="18">
        <f>COUNT(U97,V97,W97)</f>
        <v>1</v>
      </c>
      <c r="AA97" s="19" t="str">
        <f>IF(X97&gt;1,"","no")</f>
        <v/>
      </c>
      <c r="AB97">
        <f>IF(Y97=2,(E97+G97)/(E$2+G$2),100)</f>
        <v>100</v>
      </c>
      <c r="AC97">
        <f>IF(E97&lt;&gt;"",IF(I97&lt;&gt;"",(E97+I97)/(E$2+I$2),100),100)</f>
        <v>0.8283304520928283</v>
      </c>
      <c r="AD97">
        <f>IF(E97&lt;&gt;"",IF(K97&lt;&gt;"",(E97+K97)/(E$2+K$2),100),100)</f>
        <v>100</v>
      </c>
      <c r="AE97">
        <f>IF(E97&lt;&gt;"",IF(M97&lt;&gt;"",(E97+M97)/(E$2+M$2),100),100)</f>
        <v>100</v>
      </c>
      <c r="AF97">
        <f>IF(G97&lt;&gt;"",IF(I97&lt;&gt;"",(G97+I97)/(G$2+I$2),100),100)</f>
        <v>100</v>
      </c>
      <c r="AG97">
        <f>IF(G97&lt;&gt;"",IF(K97&lt;&gt;"",(G97+K97)/(G$2+K$2),100),100)</f>
        <v>100</v>
      </c>
      <c r="AH97">
        <f>IF(G97&lt;&gt;"",IF(M97&lt;&gt;"",(G97+M97)/(G$2+M$2),100),100)</f>
        <v>100</v>
      </c>
      <c r="AI97">
        <f>MIN(AB97:AH97)</f>
        <v>0.8283304520928283</v>
      </c>
      <c r="AJ97" t="str">
        <f ca="1">OFFSET(AA$1,0,MATCH(AI97,AB97:AH97,0))</f>
        <v>CYC Mac</v>
      </c>
      <c r="AK97" t="str">
        <f ca="1">OFFSET(AA$2,0,MATCH(AI97,AB97:AH97,0))</f>
        <v>Queens</v>
      </c>
      <c r="AL97" s="11">
        <f>RANK(AI97,AI$4:AI$104,1)</f>
        <v>94</v>
      </c>
    </row>
    <row r="98" spans="1:38">
      <c r="A98" s="1" t="str">
        <f>[1]Scoring!A19</f>
        <v>Club Lunasea</v>
      </c>
      <c r="B98" s="1" t="str">
        <f>[1]Scoring!B19</f>
        <v>USA 52704</v>
      </c>
      <c r="C98" s="1" t="str">
        <f>[1]Scoring!E19</f>
        <v>Thomas J Dickinson &amp; Randy K Lindenberg</v>
      </c>
      <c r="D98" s="16">
        <f>[1]Scoring!O19</f>
        <v>0.92079207920792083</v>
      </c>
      <c r="E98" s="16">
        <f>IF(D98="","",E$2*D98)</f>
        <v>1.8415841584158417</v>
      </c>
      <c r="F98" s="16" t="str">
        <f>[1]Scoring!Z19</f>
        <v/>
      </c>
      <c r="G98" s="16" t="str">
        <f>IF(F98="","",G$2*F98)</f>
        <v/>
      </c>
      <c r="H98" s="16">
        <f>[1]Scoring!AJ19</f>
        <v>0.69841269841269837</v>
      </c>
      <c r="I98" s="16">
        <f>IF(H98="","",I$2*H98)</f>
        <v>0.69841269841269837</v>
      </c>
      <c r="J98" s="16" t="str">
        <f>[1]Scoring!AR19</f>
        <v/>
      </c>
      <c r="K98" s="16" t="str">
        <f>IF(J98="","",K$2*J98)</f>
        <v/>
      </c>
      <c r="L98" s="16" t="str">
        <f>[1]Scoring!BA19</f>
        <v/>
      </c>
      <c r="M98" s="16" t="str">
        <f>IF(L98="","",M$2*L98)</f>
        <v/>
      </c>
      <c r="N98" s="17">
        <f>D98</f>
        <v>0.92079207920792083</v>
      </c>
      <c r="O98" s="17" t="str">
        <f>F98</f>
        <v/>
      </c>
      <c r="P98" s="17">
        <f>H98</f>
        <v>0.69841269841269837</v>
      </c>
      <c r="Q98" s="17" t="str">
        <f>J98</f>
        <v/>
      </c>
      <c r="R98" s="17" t="str">
        <f>L98</f>
        <v/>
      </c>
      <c r="S98" s="17">
        <f>IF(N98="","",RANK(N98,$N98:$R98,1))</f>
        <v>2</v>
      </c>
      <c r="T98" s="17" t="str">
        <f>IF(O98="","",RANK(O98,$N98:$R98,1))</f>
        <v/>
      </c>
      <c r="U98" s="17">
        <f>IF(P98="","",RANK(P98,$N98:$R98,1))</f>
        <v>1</v>
      </c>
      <c r="V98" s="17" t="str">
        <f>IF(Q98="","",RANK(Q98,$N98:$R98,1))</f>
        <v/>
      </c>
      <c r="W98" s="17" t="str">
        <f>IF(R98="","",RANK(R98,$N98:$R98,1))</f>
        <v/>
      </c>
      <c r="X98" s="18">
        <f>COUNT(S98:W98)</f>
        <v>2</v>
      </c>
      <c r="Y98" s="18">
        <f>COUNT(S98:T98)</f>
        <v>1</v>
      </c>
      <c r="Z98" s="18">
        <f>COUNT(U98,V98,W98)</f>
        <v>1</v>
      </c>
      <c r="AA98" s="19" t="str">
        <f>IF(X98&gt;1,"","no")</f>
        <v/>
      </c>
      <c r="AB98">
        <f>IF(Y98=2,(E98+G98)/(E$2+G$2),100)</f>
        <v>100</v>
      </c>
      <c r="AC98">
        <f>IF(E98&lt;&gt;"",IF(I98&lt;&gt;"",(E98+I98)/(E$2+I$2),100),100)</f>
        <v>0.84666561894284664</v>
      </c>
      <c r="AD98">
        <f>IF(E98&lt;&gt;"",IF(K98&lt;&gt;"",(E98+K98)/(E$2+K$2),100),100)</f>
        <v>100</v>
      </c>
      <c r="AE98">
        <f>IF(E98&lt;&gt;"",IF(M98&lt;&gt;"",(E98+M98)/(E$2+M$2),100),100)</f>
        <v>100</v>
      </c>
      <c r="AF98">
        <f>IF(G98&lt;&gt;"",IF(I98&lt;&gt;"",(G98+I98)/(G$2+I$2),100),100)</f>
        <v>100</v>
      </c>
      <c r="AG98">
        <f>IF(G98&lt;&gt;"",IF(K98&lt;&gt;"",(G98+K98)/(G$2+K$2),100),100)</f>
        <v>100</v>
      </c>
      <c r="AH98">
        <f>IF(G98&lt;&gt;"",IF(M98&lt;&gt;"",(G98+M98)/(G$2+M$2),100),100)</f>
        <v>100</v>
      </c>
      <c r="AI98">
        <f>MIN(AB98:AH98)</f>
        <v>0.84666561894284664</v>
      </c>
      <c r="AJ98" t="str">
        <f ca="1">OFFSET(AA$1,0,MATCH(AI98,AB98:AH98,0))</f>
        <v>CYC Mac</v>
      </c>
      <c r="AK98" t="str">
        <f ca="1">OFFSET(AA$2,0,MATCH(AI98,AB98:AH98,0))</f>
        <v>Queens</v>
      </c>
      <c r="AL98" s="11">
        <f>RANK(AI98,AI$4:AI$104,1)</f>
        <v>95</v>
      </c>
    </row>
    <row r="99" spans="1:38">
      <c r="A99" s="1" t="str">
        <f>[1]Scoring!A76</f>
        <v>Skull Cracker</v>
      </c>
      <c r="B99" s="1" t="str">
        <f>[1]Scoring!B76</f>
        <v>USA 111</v>
      </c>
      <c r="C99" s="1" t="str">
        <f>[1]Scoring!E76</f>
        <v>Daniel L Kitchens</v>
      </c>
      <c r="D99" s="16">
        <f>[1]Scoring!O76</f>
        <v>0.7722772277227723</v>
      </c>
      <c r="E99" s="16">
        <f>IF(D99="","",E$2*D99)</f>
        <v>1.5445544554455446</v>
      </c>
      <c r="F99" s="16">
        <f>[1]Scoring!Z76</f>
        <v>0.9642857142857143</v>
      </c>
      <c r="G99" s="16">
        <f>IF(F99="","",G$2*F99)</f>
        <v>1.9285714285714286</v>
      </c>
      <c r="H99" s="16" t="str">
        <f>[1]Scoring!AJ76</f>
        <v/>
      </c>
      <c r="I99" s="16" t="str">
        <f>IF(H99="","",I$2*H99)</f>
        <v/>
      </c>
      <c r="J99" s="16" t="str">
        <f>[1]Scoring!AR76</f>
        <v/>
      </c>
      <c r="K99" s="16" t="str">
        <f>IF(J99="","",K$2*J99)</f>
        <v/>
      </c>
      <c r="L99" s="16" t="str">
        <f>[1]Scoring!BA76</f>
        <v/>
      </c>
      <c r="M99" s="16" t="str">
        <f>IF(L99="","",M$2*L99)</f>
        <v/>
      </c>
      <c r="N99" s="17">
        <f>D99</f>
        <v>0.7722772277227723</v>
      </c>
      <c r="O99" s="17">
        <f>F99</f>
        <v>0.9642857142857143</v>
      </c>
      <c r="P99" s="17" t="str">
        <f>H99</f>
        <v/>
      </c>
      <c r="Q99" s="17" t="str">
        <f>J99</f>
        <v/>
      </c>
      <c r="R99" s="17" t="str">
        <f>L99</f>
        <v/>
      </c>
      <c r="S99" s="17">
        <f>IF(N99="","",RANK(N99,$N99:$R99,1))</f>
        <v>1</v>
      </c>
      <c r="T99" s="17">
        <f>IF(O99="","",RANK(O99,$N99:$R99,1))</f>
        <v>2</v>
      </c>
      <c r="U99" s="17" t="str">
        <f>IF(P99="","",RANK(P99,$N99:$R99,1))</f>
        <v/>
      </c>
      <c r="V99" s="17" t="str">
        <f>IF(Q99="","",RANK(Q99,$N99:$R99,1))</f>
        <v/>
      </c>
      <c r="W99" s="17" t="str">
        <f>IF(R99="","",RANK(R99,$N99:$R99,1))</f>
        <v/>
      </c>
      <c r="X99" s="18">
        <f>COUNT(S99:W99)</f>
        <v>2</v>
      </c>
      <c r="Y99" s="18">
        <f>COUNT(S99:T99)</f>
        <v>2</v>
      </c>
      <c r="Z99" s="18">
        <f>COUNT(U99,V99,W99)</f>
        <v>0</v>
      </c>
      <c r="AA99" s="19" t="str">
        <f>IF(X99&gt;1,"","no")</f>
        <v/>
      </c>
      <c r="AB99">
        <f>IF(Y99=2,(E99+G99)/(E$2+G$2),100)</f>
        <v>0.86828147100424324</v>
      </c>
      <c r="AC99">
        <f>IF(E99&lt;&gt;"",IF(I99&lt;&gt;"",(E99+I99)/(E$2+I$2),100),100)</f>
        <v>100</v>
      </c>
      <c r="AD99">
        <f>IF(E99&lt;&gt;"",IF(K99&lt;&gt;"",(E99+K99)/(E$2+K$2),100),100)</f>
        <v>100</v>
      </c>
      <c r="AE99">
        <f>IF(E99&lt;&gt;"",IF(M99&lt;&gt;"",(E99+M99)/(E$2+M$2),100),100)</f>
        <v>100</v>
      </c>
      <c r="AF99">
        <f>IF(G99&lt;&gt;"",IF(I99&lt;&gt;"",(G99+I99)/(G$2+I$2),100),100)</f>
        <v>100</v>
      </c>
      <c r="AG99">
        <f>IF(G99&lt;&gt;"",IF(K99&lt;&gt;"",(G99+K99)/(G$2+K$2),100),100)</f>
        <v>100</v>
      </c>
      <c r="AH99">
        <f>IF(G99&lt;&gt;"",IF(M99&lt;&gt;"",(G99+M99)/(G$2+M$2),100),100)</f>
        <v>100</v>
      </c>
      <c r="AI99">
        <f>MIN(AB99:AH99)</f>
        <v>0.86828147100424324</v>
      </c>
      <c r="AJ99" t="str">
        <f ca="1">OFFSET(AA$1,0,MATCH(AI99,AB99:AH99,0))</f>
        <v>CYC Mac</v>
      </c>
      <c r="AK99" t="str">
        <f ca="1">OFFSET(AA$2,0,MATCH(AI99,AB99:AH99,0))</f>
        <v>BYC Mac</v>
      </c>
      <c r="AL99" s="11">
        <f>RANK(AI99,AI$4:AI$104,1)</f>
        <v>96</v>
      </c>
    </row>
    <row r="100" spans="1:38">
      <c r="A100" s="1" t="str">
        <f>[1]Scoring!A67</f>
        <v>Relentless</v>
      </c>
      <c r="B100" s="1" t="str">
        <f>[1]Scoring!B67</f>
        <v>USA 56565</v>
      </c>
      <c r="C100" s="1" t="str">
        <f>[1]Scoring!E67</f>
        <v>Mark Hagan</v>
      </c>
      <c r="D100" s="16">
        <f>[1]Scoring!O67</f>
        <v>0.81188118811881194</v>
      </c>
      <c r="E100" s="16">
        <f>IF(D100="","",E$2*D100)</f>
        <v>1.6237623762376239</v>
      </c>
      <c r="F100" s="16">
        <f>[1]Scoring!Z67</f>
        <v>0.9464285714285714</v>
      </c>
      <c r="G100" s="16">
        <f>IF(F100="","",G$2*F100)</f>
        <v>1.8928571428571428</v>
      </c>
      <c r="H100" s="16" t="str">
        <f>[1]Scoring!AJ67</f>
        <v/>
      </c>
      <c r="I100" s="16" t="str">
        <f>IF(H100="","",I$2*H100)</f>
        <v/>
      </c>
      <c r="J100" s="16" t="str">
        <f>[1]Scoring!AR67</f>
        <v/>
      </c>
      <c r="K100" s="16" t="str">
        <f>IF(J100="","",K$2*J100)</f>
        <v/>
      </c>
      <c r="L100" s="16" t="str">
        <f>[1]Scoring!BA67</f>
        <v/>
      </c>
      <c r="M100" s="16" t="str">
        <f>IF(L100="","",M$2*L100)</f>
        <v/>
      </c>
      <c r="N100" s="17">
        <f>D100</f>
        <v>0.81188118811881194</v>
      </c>
      <c r="O100" s="17">
        <f>F100</f>
        <v>0.9464285714285714</v>
      </c>
      <c r="P100" s="17" t="str">
        <f>H100</f>
        <v/>
      </c>
      <c r="Q100" s="17" t="str">
        <f>J100</f>
        <v/>
      </c>
      <c r="R100" s="17" t="str">
        <f>L100</f>
        <v/>
      </c>
      <c r="S100" s="17">
        <f>IF(N100="","",RANK(N100,$N100:$R100,1))</f>
        <v>1</v>
      </c>
      <c r="T100" s="17">
        <f>IF(O100="","",RANK(O100,$N100:$R100,1))</f>
        <v>2</v>
      </c>
      <c r="U100" s="17" t="str">
        <f>IF(P100="","",RANK(P100,$N100:$R100,1))</f>
        <v/>
      </c>
      <c r="V100" s="17" t="str">
        <f>IF(Q100="","",RANK(Q100,$N100:$R100,1))</f>
        <v/>
      </c>
      <c r="W100" s="17" t="str">
        <f>IF(R100="","",RANK(R100,$N100:$R100,1))</f>
        <v/>
      </c>
      <c r="X100" s="18">
        <f>COUNT(S100:W100)</f>
        <v>2</v>
      </c>
      <c r="Y100" s="18">
        <f>COUNT(S100:T100)</f>
        <v>2</v>
      </c>
      <c r="Z100" s="18">
        <f>COUNT(U100,V100,W100)</f>
        <v>0</v>
      </c>
      <c r="AA100" s="19" t="str">
        <f>IF(X100&gt;1,"","no")</f>
        <v/>
      </c>
      <c r="AB100">
        <f>IF(Y100=2,(E100+G100)/(E$2+G$2),100)</f>
        <v>0.87915487977369167</v>
      </c>
      <c r="AC100">
        <f>IF(E100&lt;&gt;"",IF(I100&lt;&gt;"",(E100+I100)/(E$2+I$2),100),100)</f>
        <v>100</v>
      </c>
      <c r="AD100">
        <f>IF(E100&lt;&gt;"",IF(K100&lt;&gt;"",(E100+K100)/(E$2+K$2),100),100)</f>
        <v>100</v>
      </c>
      <c r="AE100">
        <f>IF(E100&lt;&gt;"",IF(M100&lt;&gt;"",(E100+M100)/(E$2+M$2),100),100)</f>
        <v>100</v>
      </c>
      <c r="AF100">
        <f>IF(G100&lt;&gt;"",IF(I100&lt;&gt;"",(G100+I100)/(G$2+I$2),100),100)</f>
        <v>100</v>
      </c>
      <c r="AG100">
        <f>IF(G100&lt;&gt;"",IF(K100&lt;&gt;"",(G100+K100)/(G$2+K$2),100),100)</f>
        <v>100</v>
      </c>
      <c r="AH100">
        <f>IF(G100&lt;&gt;"",IF(M100&lt;&gt;"",(G100+M100)/(G$2+M$2),100),100)</f>
        <v>100</v>
      </c>
      <c r="AI100">
        <f>MIN(AB100:AH100)</f>
        <v>0.87915487977369167</v>
      </c>
      <c r="AJ100" t="str">
        <f ca="1">OFFSET(AA$1,0,MATCH(AI100,AB100:AH100,0))</f>
        <v>CYC Mac</v>
      </c>
      <c r="AK100" t="str">
        <f ca="1">OFFSET(AA$2,0,MATCH(AI100,AB100:AH100,0))</f>
        <v>BYC Mac</v>
      </c>
      <c r="AL100" s="11">
        <f>RANK(AI100,AI$4:AI$104,1)</f>
        <v>97</v>
      </c>
    </row>
    <row r="101" spans="1:38">
      <c r="A101" s="1" t="str">
        <f>[1]Scoring!A98</f>
        <v>Whitecap</v>
      </c>
      <c r="B101" s="1" t="str">
        <f>[1]Scoring!B98</f>
        <v>USA 31320</v>
      </c>
      <c r="C101" s="1" t="str">
        <f>[1]Scoring!E98</f>
        <v>William Walsh</v>
      </c>
      <c r="D101" s="16">
        <f>[1]Scoring!O98</f>
        <v>1</v>
      </c>
      <c r="E101" s="16">
        <f>IF(D101="","",E$2*D101)</f>
        <v>2</v>
      </c>
      <c r="F101" s="16" t="str">
        <f>[1]Scoring!Z98</f>
        <v/>
      </c>
      <c r="G101" s="16" t="str">
        <f>IF(F101="","",G$2*F101)</f>
        <v/>
      </c>
      <c r="H101" s="16">
        <f>[1]Scoring!AJ98</f>
        <v>0.65079365079365081</v>
      </c>
      <c r="I101" s="16">
        <f>IF(H101="","",I$2*H101)</f>
        <v>0.65079365079365081</v>
      </c>
      <c r="J101" s="16" t="str">
        <f>[1]Scoring!AR98</f>
        <v/>
      </c>
      <c r="K101" s="16" t="str">
        <f>IF(J101="","",K$2*J101)</f>
        <v/>
      </c>
      <c r="L101" s="16" t="str">
        <f>[1]Scoring!BA98</f>
        <v/>
      </c>
      <c r="M101" s="16" t="str">
        <f>IF(L101="","",M$2*L101)</f>
        <v/>
      </c>
      <c r="N101" s="17">
        <f>D101</f>
        <v>1</v>
      </c>
      <c r="O101" s="17" t="str">
        <f>F101</f>
        <v/>
      </c>
      <c r="P101" s="17">
        <f>H101</f>
        <v>0.65079365079365081</v>
      </c>
      <c r="Q101" s="17" t="str">
        <f>J101</f>
        <v/>
      </c>
      <c r="R101" s="17" t="str">
        <f>L101</f>
        <v/>
      </c>
      <c r="S101" s="17">
        <f>IF(N101="","",RANK(N101,$N101:$R101,1))</f>
        <v>2</v>
      </c>
      <c r="T101" s="17" t="str">
        <f>IF(O101="","",RANK(O101,$N101:$R101,1))</f>
        <v/>
      </c>
      <c r="U101" s="17">
        <f>IF(P101="","",RANK(P101,$N101:$R101,1))</f>
        <v>1</v>
      </c>
      <c r="V101" s="17" t="str">
        <f>IF(Q101="","",RANK(Q101,$N101:$R101,1))</f>
        <v/>
      </c>
      <c r="W101" s="17" t="str">
        <f>IF(R101="","",RANK(R101,$N101:$R101,1))</f>
        <v/>
      </c>
      <c r="X101" s="18">
        <f>COUNT(S101:W101)</f>
        <v>2</v>
      </c>
      <c r="Y101" s="18">
        <f>COUNT(S101:T101)</f>
        <v>1</v>
      </c>
      <c r="Z101" s="18">
        <f>COUNT(U101,V101,W101)</f>
        <v>1</v>
      </c>
      <c r="AA101" s="19" t="str">
        <f>IF(X101&gt;1,"","no")</f>
        <v/>
      </c>
      <c r="AB101">
        <f>IF(Y101=2,(E101+G101)/(E$2+G$2),100)</f>
        <v>100</v>
      </c>
      <c r="AC101">
        <f>IF(E101&lt;&gt;"",IF(I101&lt;&gt;"",(E101+I101)/(E$2+I$2),100),100)</f>
        <v>0.8835978835978836</v>
      </c>
      <c r="AD101">
        <f>IF(E101&lt;&gt;"",IF(K101&lt;&gt;"",(E101+K101)/(E$2+K$2),100),100)</f>
        <v>100</v>
      </c>
      <c r="AE101">
        <f>IF(E101&lt;&gt;"",IF(M101&lt;&gt;"",(E101+M101)/(E$2+M$2),100),100)</f>
        <v>100</v>
      </c>
      <c r="AF101">
        <f>IF(G101&lt;&gt;"",IF(I101&lt;&gt;"",(G101+I101)/(G$2+I$2),100),100)</f>
        <v>100</v>
      </c>
      <c r="AG101">
        <f>IF(G101&lt;&gt;"",IF(K101&lt;&gt;"",(G101+K101)/(G$2+K$2),100),100)</f>
        <v>100</v>
      </c>
      <c r="AH101">
        <f>IF(G101&lt;&gt;"",IF(M101&lt;&gt;"",(G101+M101)/(G$2+M$2),100),100)</f>
        <v>100</v>
      </c>
      <c r="AI101">
        <f>MIN(AB101:AH101)</f>
        <v>0.8835978835978836</v>
      </c>
      <c r="AJ101" t="str">
        <f ca="1">OFFSET(AA$1,0,MATCH(AI101,AB101:AH101,0))</f>
        <v>CYC Mac</v>
      </c>
      <c r="AK101" t="str">
        <f ca="1">OFFSET(AA$2,0,MATCH(AI101,AB101:AH101,0))</f>
        <v>Queens</v>
      </c>
      <c r="AL101" s="11">
        <f>RANK(AI101,AI$4:AI$104,1)</f>
        <v>98</v>
      </c>
    </row>
    <row r="102" spans="1:38">
      <c r="A102" s="1" t="str">
        <f>[1]Scoring!A13</f>
        <v>Broderi</v>
      </c>
      <c r="B102" s="1" t="str">
        <f>[1]Scoring!B13</f>
        <v>USA 42917</v>
      </c>
      <c r="C102" s="1" t="str">
        <f>[1]Scoring!E13</f>
        <v>Robert Kolar, Brooke Kolar, Josh Kolar</v>
      </c>
      <c r="D102" s="16">
        <f>[1]Scoring!O13</f>
        <v>0.94059405940594054</v>
      </c>
      <c r="E102" s="16">
        <f>IF(D102="","",E$2*D102)</f>
        <v>1.8811881188118811</v>
      </c>
      <c r="F102" s="16" t="str">
        <f>[1]Scoring!Z13</f>
        <v/>
      </c>
      <c r="G102" s="16" t="str">
        <f>IF(F102="","",G$2*F102)</f>
        <v/>
      </c>
      <c r="H102" s="16">
        <f>[1]Scoring!AJ13</f>
        <v>0.80952380952380953</v>
      </c>
      <c r="I102" s="16">
        <f>IF(H102="","",I$2*H102)</f>
        <v>0.80952380952380953</v>
      </c>
      <c r="J102" s="16" t="str">
        <f>[1]Scoring!AR13</f>
        <v/>
      </c>
      <c r="K102" s="16" t="str">
        <f>IF(J102="","",K$2*J102)</f>
        <v/>
      </c>
      <c r="L102" s="16" t="str">
        <f>[1]Scoring!BA13</f>
        <v/>
      </c>
      <c r="M102" s="16" t="str">
        <f>IF(L102="","",M$2*L102)</f>
        <v/>
      </c>
      <c r="N102" s="17">
        <f>D102</f>
        <v>0.94059405940594054</v>
      </c>
      <c r="O102" s="17" t="str">
        <f>F102</f>
        <v/>
      </c>
      <c r="P102" s="17">
        <f>H102</f>
        <v>0.80952380952380953</v>
      </c>
      <c r="Q102" s="17" t="str">
        <f>J102</f>
        <v/>
      </c>
      <c r="R102" s="17" t="str">
        <f>L102</f>
        <v/>
      </c>
      <c r="S102" s="17">
        <f>IF(N102="","",RANK(N102,$N102:$R102,1))</f>
        <v>2</v>
      </c>
      <c r="T102" s="17" t="str">
        <f>IF(O102="","",RANK(O102,$N102:$R102,1))</f>
        <v/>
      </c>
      <c r="U102" s="17">
        <f>IF(P102="","",RANK(P102,$N102:$R102,1))</f>
        <v>1</v>
      </c>
      <c r="V102" s="17" t="str">
        <f>IF(Q102="","",RANK(Q102,$N102:$R102,1))</f>
        <v/>
      </c>
      <c r="W102" s="17" t="str">
        <f>IF(R102="","",RANK(R102,$N102:$R102,1))</f>
        <v/>
      </c>
      <c r="X102" s="18">
        <f>COUNT(S102:W102)</f>
        <v>2</v>
      </c>
      <c r="Y102" s="18">
        <f>COUNT(S102:T102)</f>
        <v>1</v>
      </c>
      <c r="Z102" s="18">
        <f>COUNT(U102,V102,W102)</f>
        <v>1</v>
      </c>
      <c r="AA102" s="19" t="str">
        <f>IF(X102&gt;1,"","no")</f>
        <v/>
      </c>
      <c r="AB102">
        <f>IF(Y102=2,(E102+G102)/(E$2+G$2),100)</f>
        <v>100</v>
      </c>
      <c r="AC102">
        <f>IF(E102&lt;&gt;"",IF(I102&lt;&gt;"",(E102+I102)/(E$2+I$2),100),100)</f>
        <v>0.89690397611189676</v>
      </c>
      <c r="AD102">
        <f>IF(E102&lt;&gt;"",IF(K102&lt;&gt;"",(E102+K102)/(E$2+K$2),100),100)</f>
        <v>100</v>
      </c>
      <c r="AE102">
        <f>IF(E102&lt;&gt;"",IF(M102&lt;&gt;"",(E102+M102)/(E$2+M$2),100),100)</f>
        <v>100</v>
      </c>
      <c r="AF102">
        <f>IF(G102&lt;&gt;"",IF(I102&lt;&gt;"",(G102+I102)/(G$2+I$2),100),100)</f>
        <v>100</v>
      </c>
      <c r="AG102">
        <f>IF(G102&lt;&gt;"",IF(K102&lt;&gt;"",(G102+K102)/(G$2+K$2),100),100)</f>
        <v>100</v>
      </c>
      <c r="AH102">
        <f>IF(G102&lt;&gt;"",IF(M102&lt;&gt;"",(G102+M102)/(G$2+M$2),100),100)</f>
        <v>100</v>
      </c>
      <c r="AI102">
        <f>MIN(AB102:AH102)</f>
        <v>0.89690397611189676</v>
      </c>
      <c r="AJ102" t="str">
        <f ca="1">OFFSET(AA$1,0,MATCH(AI102,AB102:AH102,0))</f>
        <v>CYC Mac</v>
      </c>
      <c r="AK102" t="str">
        <f ca="1">OFFSET(AA$2,0,MATCH(AI102,AB102:AH102,0))</f>
        <v>Queens</v>
      </c>
      <c r="AL102" s="11">
        <f>RANK(AI102,AI$4:AI$104,1)</f>
        <v>99</v>
      </c>
    </row>
    <row r="103" spans="1:38">
      <c r="A103" s="1" t="str">
        <f>[1]Scoring!A99</f>
        <v>WhoDo</v>
      </c>
      <c r="B103" s="1" t="str">
        <f>[1]Scoring!B99</f>
        <v>USA 48004</v>
      </c>
      <c r="C103" s="1" t="str">
        <f>[1]Scoring!E99</f>
        <v>Mark Janda and Ralph Weeks</v>
      </c>
      <c r="D103" s="16">
        <f>[1]Scoring!O99</f>
        <v>0.86138613861386137</v>
      </c>
      <c r="E103" s="16">
        <f>IF(D103="","",E$2*D103)</f>
        <v>1.7227722772277227</v>
      </c>
      <c r="F103" s="16" t="str">
        <f>[1]Scoring!Z99</f>
        <v/>
      </c>
      <c r="G103" s="16" t="str">
        <f>IF(F103="","",G$2*F103)</f>
        <v/>
      </c>
      <c r="H103" s="16">
        <f>[1]Scoring!AJ99</f>
        <v>0.98412698412698407</v>
      </c>
      <c r="I103" s="16">
        <f>IF(H103="","",I$2*H103)</f>
        <v>0.98412698412698407</v>
      </c>
      <c r="J103" s="16" t="str">
        <f>[1]Scoring!AR99</f>
        <v/>
      </c>
      <c r="K103" s="16" t="str">
        <f>IF(J103="","",K$2*J103)</f>
        <v/>
      </c>
      <c r="L103" s="16" t="str">
        <f>[1]Scoring!BA99</f>
        <v/>
      </c>
      <c r="M103" s="16" t="str">
        <f>IF(L103="","",M$2*L103)</f>
        <v/>
      </c>
      <c r="N103" s="17">
        <f>D103</f>
        <v>0.86138613861386137</v>
      </c>
      <c r="O103" s="17" t="str">
        <f>F103</f>
        <v/>
      </c>
      <c r="P103" s="17">
        <f>H103</f>
        <v>0.98412698412698407</v>
      </c>
      <c r="Q103" s="17" t="str">
        <f>J103</f>
        <v/>
      </c>
      <c r="R103" s="17" t="str">
        <f>L103</f>
        <v/>
      </c>
      <c r="S103" s="17">
        <f>IF(N103="","",RANK(N103,$N103:$R103,1))</f>
        <v>1</v>
      </c>
      <c r="T103" s="17" t="str">
        <f>IF(O103="","",RANK(O103,$N103:$R103,1))</f>
        <v/>
      </c>
      <c r="U103" s="17">
        <f>IF(P103="","",RANK(P103,$N103:$R103,1))</f>
        <v>2</v>
      </c>
      <c r="V103" s="17" t="str">
        <f>IF(Q103="","",RANK(Q103,$N103:$R103,1))</f>
        <v/>
      </c>
      <c r="W103" s="17" t="str">
        <f>IF(R103="","",RANK(R103,$N103:$R103,1))</f>
        <v/>
      </c>
      <c r="X103" s="18">
        <f>COUNT(S103:W103)</f>
        <v>2</v>
      </c>
      <c r="Y103" s="18">
        <f>COUNT(S103:T103)</f>
        <v>1</v>
      </c>
      <c r="Z103" s="18">
        <f>COUNT(U103,V103,W103)</f>
        <v>1</v>
      </c>
      <c r="AA103" s="19" t="str">
        <f>IF(X103&gt;1,"","no")</f>
        <v/>
      </c>
      <c r="AB103">
        <f>IF(Y103=2,(E103+G103)/(E$2+G$2),100)</f>
        <v>100</v>
      </c>
      <c r="AC103">
        <f>IF(E103&lt;&gt;"",IF(I103&lt;&gt;"",(E103+I103)/(E$2+I$2),100),100)</f>
        <v>0.90229975378490224</v>
      </c>
      <c r="AD103">
        <f>IF(E103&lt;&gt;"",IF(K103&lt;&gt;"",(E103+K103)/(E$2+K$2),100),100)</f>
        <v>100</v>
      </c>
      <c r="AE103">
        <f>IF(E103&lt;&gt;"",IF(M103&lt;&gt;"",(E103+M103)/(E$2+M$2),100),100)</f>
        <v>100</v>
      </c>
      <c r="AF103">
        <f>IF(G103&lt;&gt;"",IF(I103&lt;&gt;"",(G103+I103)/(G$2+I$2),100),100)</f>
        <v>100</v>
      </c>
      <c r="AG103">
        <f>IF(G103&lt;&gt;"",IF(K103&lt;&gt;"",(G103+K103)/(G$2+K$2),100),100)</f>
        <v>100</v>
      </c>
      <c r="AH103">
        <f>IF(G103&lt;&gt;"",IF(M103&lt;&gt;"",(G103+M103)/(G$2+M$2),100),100)</f>
        <v>100</v>
      </c>
      <c r="AI103">
        <f>MIN(AB103:AH103)</f>
        <v>0.90229975378490224</v>
      </c>
      <c r="AJ103" t="str">
        <f ca="1">OFFSET(AA$1,0,MATCH(AI103,AB103:AH103,0))</f>
        <v>CYC Mac</v>
      </c>
      <c r="AK103" t="str">
        <f ca="1">OFFSET(AA$2,0,MATCH(AI103,AB103:AH103,0))</f>
        <v>Queens</v>
      </c>
      <c r="AL103" s="11">
        <f>RANK(AI103,AI$4:AI$104,1)</f>
        <v>100</v>
      </c>
    </row>
    <row r="104" spans="1:38">
      <c r="A104" s="1" t="str">
        <f>[1]Scoring!A28</f>
        <v>Endeavor</v>
      </c>
      <c r="B104" s="1" t="str">
        <f>[1]Scoring!B28</f>
        <v>USA 251</v>
      </c>
      <c r="C104" s="1" t="str">
        <f>[1]Scoring!E28</f>
        <v>Frank Leigner</v>
      </c>
      <c r="D104" s="16">
        <f>[1]Scoring!O28</f>
        <v>0.95049504950495045</v>
      </c>
      <c r="E104" s="16">
        <f>IF(D104="","",E$2*D104)</f>
        <v>1.9009900990099009</v>
      </c>
      <c r="F104" s="16" t="str">
        <f>[1]Scoring!Z28</f>
        <v/>
      </c>
      <c r="G104" s="16" t="str">
        <f>IF(F104="","",G$2*F104)</f>
        <v/>
      </c>
      <c r="H104" s="16">
        <f>[1]Scoring!AJ28</f>
        <v>0.90476190476190477</v>
      </c>
      <c r="I104" s="16">
        <f>IF(H104="","",I$2*H104)</f>
        <v>0.90476190476190477</v>
      </c>
      <c r="J104" s="16" t="str">
        <f>[1]Scoring!AR28</f>
        <v/>
      </c>
      <c r="K104" s="16" t="str">
        <f>IF(J104="","",K$2*J104)</f>
        <v/>
      </c>
      <c r="L104" s="16" t="str">
        <f>[1]Scoring!BA28</f>
        <v/>
      </c>
      <c r="M104" s="16" t="str">
        <f>IF(L104="","",M$2*L104)</f>
        <v/>
      </c>
      <c r="N104" s="17">
        <f>D104</f>
        <v>0.95049504950495045</v>
      </c>
      <c r="O104" s="17" t="str">
        <f>F104</f>
        <v/>
      </c>
      <c r="P104" s="17">
        <f>H104</f>
        <v>0.90476190476190477</v>
      </c>
      <c r="Q104" s="17" t="str">
        <f>J104</f>
        <v/>
      </c>
      <c r="R104" s="17" t="str">
        <f>L104</f>
        <v/>
      </c>
      <c r="S104" s="17">
        <f>IF(N104="","",RANK(N104,$N104:$R104,1))</f>
        <v>2</v>
      </c>
      <c r="T104" s="17" t="str">
        <f>IF(O104="","",RANK(O104,$N104:$R104,1))</f>
        <v/>
      </c>
      <c r="U104" s="17">
        <f>IF(P104="","",RANK(P104,$N104:$R104,1))</f>
        <v>1</v>
      </c>
      <c r="V104" s="17" t="str">
        <f>IF(Q104="","",RANK(Q104,$N104:$R104,1))</f>
        <v/>
      </c>
      <c r="W104" s="17" t="str">
        <f>IF(R104="","",RANK(R104,$N104:$R104,1))</f>
        <v/>
      </c>
      <c r="X104" s="18">
        <f>COUNT(S104:W104)</f>
        <v>2</v>
      </c>
      <c r="Y104" s="18">
        <f>COUNT(S104:T104)</f>
        <v>1</v>
      </c>
      <c r="Z104" s="18">
        <f>COUNT(U104,V104,W104)</f>
        <v>1</v>
      </c>
      <c r="AA104" s="19" t="str">
        <f>IF(X104&gt;1,"","no")</f>
        <v/>
      </c>
      <c r="AB104">
        <f>IF(Y104=2,(E104+G104)/(E$2+G$2),100)</f>
        <v>100</v>
      </c>
      <c r="AC104">
        <f>IF(E104&lt;&gt;"",IF(I104&lt;&gt;"",(E104+I104)/(E$2+I$2),100),100)</f>
        <v>0.93525066792393519</v>
      </c>
      <c r="AD104">
        <f>IF(E104&lt;&gt;"",IF(K104&lt;&gt;"",(E104+K104)/(E$2+K$2),100),100)</f>
        <v>100</v>
      </c>
      <c r="AE104">
        <f>IF(E104&lt;&gt;"",IF(M104&lt;&gt;"",(E104+M104)/(E$2+M$2),100),100)</f>
        <v>100</v>
      </c>
      <c r="AF104">
        <f>IF(G104&lt;&gt;"",IF(I104&lt;&gt;"",(G104+I104)/(G$2+I$2),100),100)</f>
        <v>100</v>
      </c>
      <c r="AG104">
        <f>IF(G104&lt;&gt;"",IF(K104&lt;&gt;"",(G104+K104)/(G$2+K$2),100),100)</f>
        <v>100</v>
      </c>
      <c r="AH104">
        <f>IF(G104&lt;&gt;"",IF(M104&lt;&gt;"",(G104+M104)/(G$2+M$2),100),100)</f>
        <v>100</v>
      </c>
      <c r="AI104">
        <f>MIN(AB104:AH104)</f>
        <v>0.93525066792393519</v>
      </c>
      <c r="AJ104" t="str">
        <f ca="1">OFFSET(AA$1,0,MATCH(AI104,AB104:AH104,0))</f>
        <v>CYC Mac</v>
      </c>
      <c r="AK104" t="str">
        <f ca="1">OFFSET(AA$2,0,MATCH(AI104,AB104:AH104,0))</f>
        <v>Queens</v>
      </c>
      <c r="AL104" s="11">
        <f>RANK(AI104,AI$4:AI$104,1)</f>
        <v>101</v>
      </c>
    </row>
  </sheetData>
  <sortState ref="A4:AN104">
    <sortCondition ref="AL4:AL10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kern</dc:creator>
  <cp:lastModifiedBy>frank kern</cp:lastModifiedBy>
  <dcterms:created xsi:type="dcterms:W3CDTF">2015-10-14T21:41:30Z</dcterms:created>
  <dcterms:modified xsi:type="dcterms:W3CDTF">2015-10-14T21:46:53Z</dcterms:modified>
</cp:coreProperties>
</file>